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29 作業フォルダ\70 公表用\"/>
    </mc:Choice>
  </mc:AlternateContent>
  <bookViews>
    <workbookView xWindow="0" yWindow="0" windowWidth="19200" windowHeight="10875"/>
  </bookViews>
  <sheets>
    <sheet name="連結貸借対照表" sheetId="5" r:id="rId1"/>
    <sheet name="連結行政コスト計算書" sheetId="6" r:id="rId2"/>
    <sheet name="連結純資産変動計算書" sheetId="7" r:id="rId3"/>
  </sheets>
  <externalReferences>
    <externalReference r:id="rId4"/>
  </externalReferences>
  <definedNames>
    <definedName name="CSV">#REF!</definedName>
    <definedName name="CSVDATA">#REF!</definedName>
    <definedName name="_xlnm.Print_Area" localSheetId="1">連結行政コスト計算書!$B$1:$P$42</definedName>
    <definedName name="_xlnm.Print_Area" localSheetId="2">連結純資産変動計算書!$B$1:$S$28</definedName>
    <definedName name="_xlnm.Print_Area" localSheetId="0">連結貸借対照表!$C$1:$AB$77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5" i="7" l="1"/>
  <c r="V25" i="7"/>
  <c r="AD68" i="5"/>
  <c r="AD64" i="5" s="1"/>
  <c r="AD59" i="5"/>
  <c r="AD53" i="5"/>
  <c r="AD49" i="5"/>
  <c r="AD33" i="5"/>
  <c r="AE13" i="5"/>
  <c r="AD9" i="5"/>
  <c r="AE7" i="5"/>
  <c r="AE22" i="5" s="1"/>
  <c r="U23" i="7"/>
  <c r="U22" i="7"/>
  <c r="U21" i="7"/>
  <c r="U12" i="7"/>
  <c r="U11" i="7"/>
  <c r="X10" i="7"/>
  <c r="X13" i="7" s="1"/>
  <c r="X25" i="7" s="1"/>
  <c r="X26" i="7" s="1"/>
  <c r="W10" i="7"/>
  <c r="W13" i="7" s="1"/>
  <c r="U9" i="7"/>
  <c r="U8" i="7"/>
  <c r="R37" i="6"/>
  <c r="R32" i="6"/>
  <c r="R28" i="6"/>
  <c r="R23" i="6"/>
  <c r="R19" i="6"/>
  <c r="R14" i="6"/>
  <c r="R9" i="6"/>
  <c r="AD52" i="5" l="1"/>
  <c r="AD8" i="5"/>
  <c r="U13" i="7"/>
  <c r="U25" i="7" s="1"/>
  <c r="U26" i="7" s="1"/>
  <c r="U10" i="7"/>
  <c r="R8" i="6"/>
  <c r="R7" i="6" s="1"/>
  <c r="R31" i="6" s="1"/>
  <c r="R40" i="6" s="1"/>
  <c r="AD7" i="5" l="1"/>
  <c r="AE24" i="5" l="1"/>
  <c r="AD75" i="5"/>
  <c r="AE74" i="5" s="1"/>
  <c r="AE75" i="5" l="1"/>
  <c r="AE25" i="5"/>
</calcChain>
</file>

<file path=xl/sharedStrings.xml><?xml version="1.0" encoding="utf-8"?>
<sst xmlns="http://schemas.openxmlformats.org/spreadsheetml/2006/main" count="394" uniqueCount="275">
  <si>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</si>
  <si>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</si>
  <si>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</si>
  <si>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</si>
  <si>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</si>
  <si>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</si>
  <si>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</si>
  <si>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</si>
  <si>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</si>
  <si>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</si>
  <si>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</si>
  <si>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</si>
  <si>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</si>
  <si>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</si>
  <si>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</si>
  <si>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</si>
  <si>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</si>
  <si>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</si>
  <si>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</si>
  <si>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</si>
  <si>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</si>
  <si>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</si>
  <si>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</si>
  <si>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</si>
  <si>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</si>
  <si>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</si>
  <si>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</si>
  <si>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</si>
  <si>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</si>
  <si>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</si>
  <si>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</si>
  <si>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</si>
  <si>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</si>
  <si>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</si>
  <si>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</si>
  <si>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</si>
  <si>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</si>
  <si>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</si>
  <si>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</si>
  <si>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</si>
  <si>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</si>
  <si>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</si>
  <si>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</si>
  <si>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</si>
  <si>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</si>
  <si>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</si>
  <si>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</si>
  <si>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</si>
  <si>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</si>
  <si>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</si>
  <si>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</si>
  <si>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</si>
  <si>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</si>
  <si>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</si>
  <si>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</si>
  <si>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</si>
  <si>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</si>
  <si>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</si>
  <si>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</si>
  <si>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</si>
  <si>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</si>
  <si>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</si>
  <si>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</si>
  <si>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</si>
  <si>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</si>
  <si>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</si>
  <si>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</si>
  <si>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</si>
  <si>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</si>
  <si>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</si>
  <si>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</si>
  <si>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</si>
  <si>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</si>
  <si>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</si>
  <si>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</si>
  <si>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</si>
  <si>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</si>
  <si>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</si>
  <si>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</si>
  <si>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</si>
  <si>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</si>
  <si>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</si>
  <si>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</si>
  <si>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</si>
  <si>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</si>
  <si>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</si>
  <si>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</si>
  <si>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</si>
  <si>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</si>
  <si>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</si>
  <si>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</si>
  <si>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</si>
  <si>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</si>
  <si>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</si>
  <si>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</si>
  <si>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</si>
  <si>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</si>
  <si>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</si>
  <si>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</si>
  <si>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</si>
  <si>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</si>
  <si>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</si>
  <si>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</si>
  <si>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</si>
  <si>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</si>
  <si>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</si>
  <si>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</si>
  <si>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</si>
  <si>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</si>
  <si>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</si>
  <si>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</si>
  <si>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</si>
  <si>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</si>
  <si>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</si>
  <si>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</si>
  <si>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</si>
  <si>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</si>
  <si>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</si>
  <si>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</si>
  <si>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</si>
  <si>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</si>
  <si>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</si>
  <si>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</si>
  <si>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</si>
  <si>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</si>
  <si>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</si>
  <si>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</si>
  <si>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</si>
  <si>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</si>
  <si>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</si>
  <si>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</si>
  <si>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</si>
  <si>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</si>
  <si>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</si>
  <si>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</si>
  <si>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</si>
  <si>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</si>
  <si>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</si>
  <si>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</si>
  <si>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</si>
  <si>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</si>
  <si>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</si>
  <si>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</si>
  <si>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</si>
  <si>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</si>
  <si>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</si>
  <si>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</si>
  <si>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</si>
  <si>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</si>
  <si>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</si>
  <si>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</si>
  <si>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</si>
  <si>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</si>
  <si>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</si>
  <si>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</si>
  <si>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</si>
  <si>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</si>
  <si>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</si>
  <si>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</si>
  <si>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</si>
  <si>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</si>
  <si>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</si>
  <si>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</si>
  <si>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</si>
  <si>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</si>
  <si>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</si>
  <si>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</si>
  <si>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</si>
  <si>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</si>
  <si>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</si>
  <si>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</si>
  <si>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</si>
  <si>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</si>
  <si>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</si>
  <si>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</si>
  <si>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</si>
  <si>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</si>
  <si>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</si>
  <si>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</si>
  <si>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</si>
  <si>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</si>
  <si>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</si>
  <si>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</si>
  <si>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</si>
  <si>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</si>
  <si>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</si>
  <si>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</si>
  <si>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</si>
  <si>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</si>
  <si>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</si>
  <si>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</si>
  <si>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</si>
  <si>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</si>
  <si>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</si>
  <si>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</si>
  <si>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</si>
  <si>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</si>
  <si>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</si>
  <si>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</si>
  <si>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</si>
  <si>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</si>
  <si>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</si>
  <si>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</si>
  <si>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</si>
  <si>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</si>
  <si>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</si>
  <si>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</si>
  <si>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</si>
  <si>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</si>
  <si>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</si>
  <si>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</si>
  <si>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</si>
  <si>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</si>
  <si>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</si>
  <si>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</si>
  <si>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</si>
  <si>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</si>
  <si>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</si>
  <si>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</si>
  <si>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</si>
  <si>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</si>
  <si>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</si>
  <si>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</si>
  <si>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</si>
  <si>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</si>
  <si>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</si>
  <si>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</si>
  <si>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</si>
  <si>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</si>
  <si>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</si>
  <si>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</si>
  <si>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</si>
  <si>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</si>
  <si>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</si>
  <si>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</si>
  <si>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</si>
  <si>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</si>
  <si>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</si>
  <si>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</si>
  <si>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</si>
  <si>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</si>
  <si>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</si>
  <si>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</si>
  <si>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</si>
  <si>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</si>
  <si>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</si>
  <si>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</si>
  <si>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</si>
  <si>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</si>
  <si>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</si>
  <si>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</si>
  <si>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</si>
  <si>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</si>
  <si>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</si>
  <si>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</si>
  <si>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</si>
  <si>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</si>
  <si>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</si>
  <si>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</si>
  <si>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</si>
  <si>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</si>
  <si>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</si>
  <si>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（単位：千円）</t>
  </si>
  <si>
    <t>連結行政コスト計算書</t>
  </si>
  <si>
    <t>自　平成２９年４月１日　</t>
    <phoneticPr fontId="11"/>
  </si>
  <si>
    <t>至　平成３０年３月３１日</t>
    <phoneticPr fontId="11"/>
  </si>
  <si>
    <t>連結純資産変動計算書</t>
  </si>
  <si>
    <t>自　平成２９年４月１日　</t>
    <phoneticPr fontId="11"/>
  </si>
  <si>
    <t>至　平成３０年３月３１日</t>
    <phoneticPr fontId="11"/>
  </si>
  <si>
    <t>連結貸借対照表</t>
  </si>
  <si>
    <t>（平成３０年３月３１日現在）</t>
  </si>
  <si>
    <t>1年内償還予定地方債等</t>
    <phoneticPr fontId="2"/>
  </si>
  <si>
    <t>地方債等</t>
    <phoneticPr fontId="2"/>
  </si>
  <si>
    <t>-</t>
    <phoneticPr fontId="2"/>
  </si>
  <si>
    <t>-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</si>
</sst>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19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9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0" xfId="6" applyFont="1" applyFill="1" applyBorder="1" applyAlignment="1">
      <alignment horizontal="center" vertical="center"/>
    </xf>
    <xf numFmtId="176" fontId="0" fillId="2" borderId="19" xfId="5" applyNumberFormat="1" applyFont="1" applyFill="1" applyBorder="1" applyAlignment="1">
      <alignment horizontal="right" vertical="center"/>
    </xf>
    <xf numFmtId="176" fontId="0" fillId="0" borderId="0" xfId="8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77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1" width="0" style="7" hidden="1" customWidth="1"/>
    <col min="2" max="2" width="9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0" width="0" style="9" hidden="1" customWidth="1"/>
    <col min="31" max="31" width="9" style="9" hidden="1" customWidth="1"/>
    <col min="32" max="16384" width="9" style="9"/>
  </cols>
  <sheetData>
    <row r="1" spans="1:5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51" ht="23.25" customHeight="1" x14ac:dyDescent="0.25">
      <c r="C2" s="8"/>
      <c r="D2" s="162" t="s">
        <v>269</v>
      </c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</row>
    <row r="3" spans="1:51" ht="21" customHeight="1" x14ac:dyDescent="0.15">
      <c r="D3" s="163" t="s">
        <v>270</v>
      </c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</row>
    <row r="4" spans="1:5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262</v>
      </c>
      <c r="AB4" s="13"/>
    </row>
    <row r="5" spans="1:51" s="16" customFormat="1" ht="14.25" customHeight="1" thickBot="1" x14ac:dyDescent="0.2">
      <c r="A5" s="15" t="s">
        <v>242</v>
      </c>
      <c r="B5" s="15" t="s">
        <v>243</v>
      </c>
      <c r="D5" s="164" t="s">
        <v>0</v>
      </c>
      <c r="E5" s="165"/>
      <c r="F5" s="165"/>
      <c r="G5" s="165"/>
      <c r="H5" s="165"/>
      <c r="I5" s="165"/>
      <c r="J5" s="165"/>
      <c r="K5" s="166"/>
      <c r="L5" s="166"/>
      <c r="M5" s="166"/>
      <c r="N5" s="166"/>
      <c r="O5" s="166"/>
      <c r="P5" s="167" t="s">
        <v>244</v>
      </c>
      <c r="Q5" s="168"/>
      <c r="R5" s="165" t="s">
        <v>0</v>
      </c>
      <c r="S5" s="165"/>
      <c r="T5" s="165"/>
      <c r="U5" s="165"/>
      <c r="V5" s="165"/>
      <c r="W5" s="165"/>
      <c r="X5" s="165"/>
      <c r="Y5" s="165"/>
      <c r="Z5" s="167" t="s">
        <v>244</v>
      </c>
      <c r="AA5" s="168"/>
    </row>
    <row r="6" spans="1:51" ht="14.65" customHeight="1" x14ac:dyDescent="0.15">
      <c r="D6" s="17" t="s">
        <v>245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246</v>
      </c>
      <c r="S6" s="19"/>
      <c r="T6" s="19"/>
      <c r="U6" s="19"/>
      <c r="V6" s="19"/>
      <c r="W6" s="19"/>
      <c r="X6" s="19"/>
      <c r="Y6" s="18"/>
      <c r="Z6" s="21"/>
      <c r="AA6" s="23"/>
      <c r="AX6" s="158"/>
      <c r="AY6" s="158"/>
    </row>
    <row r="7" spans="1:51" ht="14.65" customHeight="1" x14ac:dyDescent="0.15">
      <c r="A7" s="7" t="s">
        <v>3</v>
      </c>
      <c r="B7" s="7" t="s">
        <v>114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134869285</v>
      </c>
      <c r="Q7" s="26"/>
      <c r="R7" s="19"/>
      <c r="S7" s="19" t="s">
        <v>115</v>
      </c>
      <c r="T7" s="19"/>
      <c r="U7" s="19"/>
      <c r="V7" s="19"/>
      <c r="W7" s="19"/>
      <c r="X7" s="19"/>
      <c r="Y7" s="18"/>
      <c r="Z7" s="25">
        <v>34722128</v>
      </c>
      <c r="AA7" s="27"/>
      <c r="AD7" s="9">
        <f>IF(AND(AD8="-",AD49="-",AD52="-"),"-",SUM(AD8,AD49,AD52))</f>
        <v>134869285041</v>
      </c>
      <c r="AE7" s="9">
        <f>IF(COUNTIF(AE8:AE12,"-")=COUNTA(AE8:AE12),"-",SUM(AE8:AE12))</f>
        <v>34722128055</v>
      </c>
      <c r="AX7" s="158"/>
      <c r="AY7" s="158"/>
    </row>
    <row r="8" spans="1:51" ht="14.65" customHeight="1" x14ac:dyDescent="0.15">
      <c r="A8" s="7" t="s">
        <v>5</v>
      </c>
      <c r="B8" s="7" t="s">
        <v>116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125541095</v>
      </c>
      <c r="Q8" s="26"/>
      <c r="R8" s="19"/>
      <c r="S8" s="19"/>
      <c r="T8" s="19" t="s">
        <v>272</v>
      </c>
      <c r="U8" s="19"/>
      <c r="V8" s="19"/>
      <c r="W8" s="19"/>
      <c r="X8" s="19"/>
      <c r="Y8" s="18"/>
      <c r="Z8" s="25">
        <v>28237596</v>
      </c>
      <c r="AA8" s="27"/>
      <c r="AD8" s="9">
        <f>IF(AND(AD9="-",AD33="-",COUNTIF(AD46:AD48,"-")=COUNTA(AD46:AD48)),"-",SUM(AD9,AD33,AD46:AD48))</f>
        <v>125541095323</v>
      </c>
      <c r="AE8" s="9">
        <v>28237595548</v>
      </c>
      <c r="AX8" s="158"/>
      <c r="AY8" s="158"/>
    </row>
    <row r="9" spans="1:51" ht="14.65" customHeight="1" x14ac:dyDescent="0.15">
      <c r="A9" s="7" t="s">
        <v>7</v>
      </c>
      <c r="B9" s="7" t="s">
        <v>117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53441983</v>
      </c>
      <c r="Q9" s="26"/>
      <c r="R9" s="19"/>
      <c r="S9" s="19"/>
      <c r="T9" s="19" t="s">
        <v>118</v>
      </c>
      <c r="U9" s="19"/>
      <c r="V9" s="19"/>
      <c r="W9" s="19"/>
      <c r="X9" s="19"/>
      <c r="Y9" s="18"/>
      <c r="Z9" s="160" t="s">
        <v>273</v>
      </c>
      <c r="AA9" s="27"/>
      <c r="AD9" s="9">
        <f>IF(COUNTIF(AD10:AD32,"-")=COUNTA(AD10:AD32),"-",SUM(AD10:AD32))</f>
        <v>53441983447</v>
      </c>
      <c r="AE9" s="9">
        <v>0</v>
      </c>
      <c r="AX9" s="158"/>
      <c r="AY9" s="158"/>
    </row>
    <row r="10" spans="1:51" ht="14.65" customHeight="1" x14ac:dyDescent="0.15">
      <c r="A10" s="7" t="s">
        <v>9</v>
      </c>
      <c r="B10" s="7" t="s">
        <v>119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19944281</v>
      </c>
      <c r="Q10" s="26"/>
      <c r="R10" s="19"/>
      <c r="S10" s="19"/>
      <c r="T10" s="19" t="s">
        <v>120</v>
      </c>
      <c r="U10" s="19"/>
      <c r="V10" s="19"/>
      <c r="W10" s="19"/>
      <c r="X10" s="19"/>
      <c r="Y10" s="18"/>
      <c r="Z10" s="25">
        <v>4325245</v>
      </c>
      <c r="AA10" s="27"/>
      <c r="AD10" s="9">
        <v>19944281067</v>
      </c>
      <c r="AE10" s="9">
        <v>4325245313</v>
      </c>
      <c r="AX10" s="158"/>
      <c r="AY10" s="158"/>
    </row>
    <row r="11" spans="1:51" ht="14.65" customHeight="1" x14ac:dyDescent="0.15">
      <c r="A11" s="7" t="s">
        <v>12</v>
      </c>
      <c r="B11" s="7" t="s">
        <v>121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160" t="s">
        <v>273</v>
      </c>
      <c r="Q11" s="26"/>
      <c r="R11" s="19"/>
      <c r="S11" s="19"/>
      <c r="T11" s="19" t="s">
        <v>122</v>
      </c>
      <c r="U11" s="19"/>
      <c r="V11" s="19"/>
      <c r="W11" s="19"/>
      <c r="X11" s="19"/>
      <c r="Y11" s="18"/>
      <c r="Z11" s="25">
        <v>1144</v>
      </c>
      <c r="AA11" s="27"/>
      <c r="AD11" s="9">
        <v>0</v>
      </c>
      <c r="AE11" s="9">
        <v>1144000</v>
      </c>
      <c r="AX11" s="158"/>
      <c r="AY11" s="158"/>
    </row>
    <row r="12" spans="1:51" ht="14.65" customHeight="1" x14ac:dyDescent="0.15">
      <c r="A12" s="7" t="s">
        <v>14</v>
      </c>
      <c r="B12" s="7" t="s">
        <v>123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1180303</v>
      </c>
      <c r="Q12" s="26"/>
      <c r="R12" s="19"/>
      <c r="S12" s="19"/>
      <c r="T12" s="19" t="s">
        <v>44</v>
      </c>
      <c r="U12" s="19"/>
      <c r="V12" s="19"/>
      <c r="W12" s="19"/>
      <c r="X12" s="19"/>
      <c r="Y12" s="18"/>
      <c r="Z12" s="25">
        <v>2158143</v>
      </c>
      <c r="AA12" s="27"/>
      <c r="AD12" s="9">
        <v>1180303000</v>
      </c>
      <c r="AE12" s="9">
        <v>2158143194</v>
      </c>
      <c r="AX12" s="158"/>
      <c r="AY12" s="158"/>
    </row>
    <row r="13" spans="1:51" ht="14.65" customHeight="1" x14ac:dyDescent="0.15">
      <c r="A13" s="7" t="s">
        <v>16</v>
      </c>
      <c r="B13" s="7" t="s">
        <v>124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160" t="s">
        <v>273</v>
      </c>
      <c r="Q13" s="26"/>
      <c r="R13" s="19"/>
      <c r="S13" s="19" t="s">
        <v>125</v>
      </c>
      <c r="T13" s="19"/>
      <c r="U13" s="19"/>
      <c r="V13" s="19"/>
      <c r="W13" s="19"/>
      <c r="X13" s="19"/>
      <c r="Y13" s="18"/>
      <c r="Z13" s="25">
        <v>4174992</v>
      </c>
      <c r="AA13" s="27"/>
      <c r="AD13" s="9">
        <v>0</v>
      </c>
      <c r="AE13" s="9">
        <f>IF(COUNTIF(AE14:AE21,"-")=COUNTA(AE14:AE21),"-",SUM(AE14:AE21))</f>
        <v>4174991557</v>
      </c>
      <c r="AX13" s="158"/>
      <c r="AY13" s="158"/>
    </row>
    <row r="14" spans="1:51" ht="14.65" customHeight="1" x14ac:dyDescent="0.15">
      <c r="A14" s="7" t="s">
        <v>18</v>
      </c>
      <c r="B14" s="7" t="s">
        <v>126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62706467</v>
      </c>
      <c r="Q14" s="26"/>
      <c r="R14" s="19"/>
      <c r="S14" s="19"/>
      <c r="T14" s="19" t="s">
        <v>271</v>
      </c>
      <c r="U14" s="19"/>
      <c r="V14" s="19"/>
      <c r="W14" s="19"/>
      <c r="X14" s="19"/>
      <c r="Y14" s="18"/>
      <c r="Z14" s="25">
        <v>3636268</v>
      </c>
      <c r="AA14" s="27"/>
      <c r="AD14" s="9">
        <v>62706466827</v>
      </c>
      <c r="AE14" s="9">
        <v>3636268163</v>
      </c>
      <c r="AX14" s="158"/>
      <c r="AY14" s="158"/>
    </row>
    <row r="15" spans="1:51" ht="14.65" customHeight="1" x14ac:dyDescent="0.15">
      <c r="A15" s="7" t="s">
        <v>20</v>
      </c>
      <c r="B15" s="7" t="s">
        <v>127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-34570423</v>
      </c>
      <c r="Q15" s="26"/>
      <c r="R15" s="19"/>
      <c r="S15" s="19"/>
      <c r="T15" s="19" t="s">
        <v>128</v>
      </c>
      <c r="U15" s="19"/>
      <c r="V15" s="19"/>
      <c r="W15" s="19"/>
      <c r="X15" s="19"/>
      <c r="Y15" s="18"/>
      <c r="Z15" s="25">
        <v>157960</v>
      </c>
      <c r="AA15" s="27"/>
      <c r="AD15" s="9">
        <v>-34570422902</v>
      </c>
      <c r="AE15" s="9">
        <v>157960333</v>
      </c>
      <c r="AX15" s="158"/>
      <c r="AY15" s="158"/>
    </row>
    <row r="16" spans="1:51" ht="14.65" customHeight="1" x14ac:dyDescent="0.15">
      <c r="A16" s="7" t="s">
        <v>247</v>
      </c>
      <c r="B16" s="7" t="s">
        <v>129</v>
      </c>
      <c r="D16" s="24"/>
      <c r="E16" s="19"/>
      <c r="F16" s="19"/>
      <c r="G16" s="19"/>
      <c r="H16" s="19" t="s">
        <v>22</v>
      </c>
      <c r="I16" s="19"/>
      <c r="J16" s="19"/>
      <c r="K16" s="18"/>
      <c r="L16" s="18"/>
      <c r="M16" s="18"/>
      <c r="N16" s="18"/>
      <c r="O16" s="18"/>
      <c r="P16" s="160" t="s">
        <v>273</v>
      </c>
      <c r="Q16" s="26"/>
      <c r="R16" s="19"/>
      <c r="S16" s="19"/>
      <c r="T16" s="19" t="s">
        <v>130</v>
      </c>
      <c r="U16" s="19"/>
      <c r="V16" s="19"/>
      <c r="W16" s="19"/>
      <c r="X16" s="19"/>
      <c r="Y16" s="18"/>
      <c r="Z16" s="25">
        <v>11672</v>
      </c>
      <c r="AA16" s="27"/>
      <c r="AD16" s="9">
        <v>0</v>
      </c>
      <c r="AE16" s="9">
        <v>11671849</v>
      </c>
      <c r="AX16" s="158"/>
      <c r="AY16" s="158"/>
    </row>
    <row r="17" spans="1:51" ht="14.65" customHeight="1" x14ac:dyDescent="0.15">
      <c r="A17" s="7" t="s">
        <v>23</v>
      </c>
      <c r="B17" s="7" t="s">
        <v>131</v>
      </c>
      <c r="D17" s="24"/>
      <c r="E17" s="19"/>
      <c r="F17" s="19"/>
      <c r="G17" s="19"/>
      <c r="H17" s="19" t="s">
        <v>24</v>
      </c>
      <c r="I17" s="19"/>
      <c r="J17" s="19"/>
      <c r="K17" s="18"/>
      <c r="L17" s="18"/>
      <c r="M17" s="18"/>
      <c r="N17" s="18"/>
      <c r="O17" s="18"/>
      <c r="P17" s="25">
        <v>1253085</v>
      </c>
      <c r="Q17" s="26"/>
      <c r="R17" s="18"/>
      <c r="S17" s="19"/>
      <c r="T17" s="19" t="s">
        <v>132</v>
      </c>
      <c r="U17" s="19"/>
      <c r="V17" s="19"/>
      <c r="W17" s="19"/>
      <c r="X17" s="19"/>
      <c r="Y17" s="18"/>
      <c r="Z17" s="160" t="s">
        <v>273</v>
      </c>
      <c r="AA17" s="27"/>
      <c r="AD17" s="9">
        <v>1253085096</v>
      </c>
      <c r="AE17" s="9">
        <v>0</v>
      </c>
      <c r="AX17" s="158"/>
      <c r="AY17" s="158"/>
    </row>
    <row r="18" spans="1:51" ht="14.65" customHeight="1" x14ac:dyDescent="0.15">
      <c r="A18" s="7" t="s">
        <v>25</v>
      </c>
      <c r="B18" s="7" t="s">
        <v>133</v>
      </c>
      <c r="D18" s="24"/>
      <c r="E18" s="19"/>
      <c r="F18" s="19"/>
      <c r="G18" s="19"/>
      <c r="H18" s="19" t="s">
        <v>26</v>
      </c>
      <c r="I18" s="19"/>
      <c r="J18" s="19"/>
      <c r="K18" s="18"/>
      <c r="L18" s="18"/>
      <c r="M18" s="18"/>
      <c r="N18" s="18"/>
      <c r="O18" s="18"/>
      <c r="P18" s="25">
        <v>-693953</v>
      </c>
      <c r="Q18" s="26"/>
      <c r="R18" s="18"/>
      <c r="S18" s="19"/>
      <c r="T18" s="19" t="s">
        <v>134</v>
      </c>
      <c r="U18" s="19"/>
      <c r="V18" s="19"/>
      <c r="W18" s="19"/>
      <c r="X18" s="19"/>
      <c r="Y18" s="18"/>
      <c r="Z18" s="25">
        <v>6</v>
      </c>
      <c r="AA18" s="27"/>
      <c r="AD18" s="9">
        <v>-693952714</v>
      </c>
      <c r="AE18" s="9">
        <v>6000</v>
      </c>
      <c r="AX18" s="158"/>
      <c r="AY18" s="158"/>
    </row>
    <row r="19" spans="1:51" ht="14.65" customHeight="1" x14ac:dyDescent="0.15">
      <c r="A19" s="7" t="s">
        <v>248</v>
      </c>
      <c r="B19" s="7" t="s">
        <v>135</v>
      </c>
      <c r="D19" s="24"/>
      <c r="E19" s="19"/>
      <c r="F19" s="19"/>
      <c r="G19" s="19"/>
      <c r="H19" s="19" t="s">
        <v>27</v>
      </c>
      <c r="I19" s="19"/>
      <c r="J19" s="19"/>
      <c r="K19" s="18"/>
      <c r="L19" s="18"/>
      <c r="M19" s="18"/>
      <c r="N19" s="18"/>
      <c r="O19" s="18"/>
      <c r="P19" s="160" t="s">
        <v>273</v>
      </c>
      <c r="Q19" s="26"/>
      <c r="R19" s="19"/>
      <c r="S19" s="19"/>
      <c r="T19" s="19" t="s">
        <v>136</v>
      </c>
      <c r="U19" s="19"/>
      <c r="V19" s="19"/>
      <c r="W19" s="19"/>
      <c r="X19" s="19"/>
      <c r="Y19" s="18"/>
      <c r="Z19" s="25">
        <v>227693</v>
      </c>
      <c r="AA19" s="27"/>
      <c r="AD19" s="9">
        <v>0</v>
      </c>
      <c r="AE19" s="9">
        <v>227693040</v>
      </c>
      <c r="AX19" s="158"/>
      <c r="AY19" s="158"/>
    </row>
    <row r="20" spans="1:51" ht="14.65" customHeight="1" x14ac:dyDescent="0.15">
      <c r="A20" s="7" t="s">
        <v>28</v>
      </c>
      <c r="B20" s="7" t="s">
        <v>137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9"/>
      <c r="P20" s="160" t="s">
        <v>273</v>
      </c>
      <c r="Q20" s="26"/>
      <c r="R20" s="19"/>
      <c r="S20" s="19"/>
      <c r="T20" s="19" t="s">
        <v>138</v>
      </c>
      <c r="U20" s="19"/>
      <c r="V20" s="19"/>
      <c r="W20" s="19"/>
      <c r="X20" s="19"/>
      <c r="Y20" s="18"/>
      <c r="Z20" s="25">
        <v>138783</v>
      </c>
      <c r="AA20" s="27"/>
      <c r="AD20" s="9">
        <v>0</v>
      </c>
      <c r="AE20" s="9">
        <v>138783271</v>
      </c>
      <c r="AX20" s="158"/>
      <c r="AY20" s="158"/>
    </row>
    <row r="21" spans="1:51" ht="14.65" customHeight="1" x14ac:dyDescent="0.15">
      <c r="A21" s="7" t="s">
        <v>30</v>
      </c>
      <c r="B21" s="7" t="s">
        <v>139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9"/>
      <c r="P21" s="160" t="s">
        <v>273</v>
      </c>
      <c r="Q21" s="26"/>
      <c r="R21" s="19"/>
      <c r="S21" s="19"/>
      <c r="T21" s="19" t="s">
        <v>44</v>
      </c>
      <c r="U21" s="19"/>
      <c r="V21" s="19"/>
      <c r="W21" s="19"/>
      <c r="X21" s="19"/>
      <c r="Y21" s="18"/>
      <c r="Z21" s="25">
        <v>2609</v>
      </c>
      <c r="AA21" s="27"/>
      <c r="AD21" s="9">
        <v>0</v>
      </c>
      <c r="AE21" s="9">
        <v>2608901</v>
      </c>
      <c r="AX21" s="158"/>
      <c r="AY21" s="158"/>
    </row>
    <row r="22" spans="1:51" ht="14.65" customHeight="1" x14ac:dyDescent="0.15">
      <c r="A22" s="7" t="s">
        <v>249</v>
      </c>
      <c r="B22" s="7" t="s">
        <v>112</v>
      </c>
      <c r="D22" s="24"/>
      <c r="E22" s="19"/>
      <c r="F22" s="19"/>
      <c r="G22" s="19"/>
      <c r="H22" s="19" t="s">
        <v>32</v>
      </c>
      <c r="I22" s="28"/>
      <c r="J22" s="28"/>
      <c r="K22" s="29"/>
      <c r="L22" s="29"/>
      <c r="M22" s="29"/>
      <c r="N22" s="29"/>
      <c r="O22" s="29"/>
      <c r="P22" s="160" t="s">
        <v>273</v>
      </c>
      <c r="Q22" s="26"/>
      <c r="R22" s="169" t="s">
        <v>113</v>
      </c>
      <c r="S22" s="170"/>
      <c r="T22" s="170"/>
      <c r="U22" s="170"/>
      <c r="V22" s="170"/>
      <c r="W22" s="170"/>
      <c r="X22" s="170"/>
      <c r="Y22" s="170"/>
      <c r="Z22" s="30">
        <v>38897120</v>
      </c>
      <c r="AA22" s="31"/>
      <c r="AD22" s="9">
        <v>0</v>
      </c>
      <c r="AE22" s="9">
        <f>IF(AND(AE7="-",AE13="-"),"-",SUM(AE7,AE13))</f>
        <v>38897119612</v>
      </c>
      <c r="AX22" s="158"/>
      <c r="AY22" s="158"/>
    </row>
    <row r="23" spans="1:51" ht="14.65" customHeight="1" x14ac:dyDescent="0.15">
      <c r="A23" s="7" t="s">
        <v>33</v>
      </c>
      <c r="D23" s="24"/>
      <c r="E23" s="19"/>
      <c r="F23" s="19"/>
      <c r="G23" s="19"/>
      <c r="H23" s="19" t="s">
        <v>34</v>
      </c>
      <c r="I23" s="28"/>
      <c r="J23" s="28"/>
      <c r="K23" s="29"/>
      <c r="L23" s="29"/>
      <c r="M23" s="29"/>
      <c r="N23" s="29"/>
      <c r="O23" s="29"/>
      <c r="P23" s="160" t="s">
        <v>273</v>
      </c>
      <c r="Q23" s="26"/>
      <c r="R23" s="19" t="s">
        <v>250</v>
      </c>
      <c r="S23" s="159"/>
      <c r="T23" s="159"/>
      <c r="U23" s="159"/>
      <c r="V23" s="159"/>
      <c r="W23" s="159"/>
      <c r="X23" s="159"/>
      <c r="Y23" s="159"/>
      <c r="Z23" s="32"/>
      <c r="AA23" s="33"/>
      <c r="AD23" s="9">
        <v>0</v>
      </c>
      <c r="AX23" s="158"/>
      <c r="AY23" s="158"/>
    </row>
    <row r="24" spans="1:51" ht="14.65" customHeight="1" x14ac:dyDescent="0.15">
      <c r="A24" s="7" t="s">
        <v>35</v>
      </c>
      <c r="B24" s="7" t="s">
        <v>142</v>
      </c>
      <c r="D24" s="24"/>
      <c r="E24" s="19"/>
      <c r="F24" s="19"/>
      <c r="G24" s="19"/>
      <c r="H24" s="19" t="s">
        <v>36</v>
      </c>
      <c r="I24" s="28"/>
      <c r="J24" s="28"/>
      <c r="K24" s="29"/>
      <c r="L24" s="29"/>
      <c r="M24" s="29"/>
      <c r="N24" s="29"/>
      <c r="O24" s="29"/>
      <c r="P24" s="160" t="s">
        <v>273</v>
      </c>
      <c r="Q24" s="26"/>
      <c r="R24" s="19"/>
      <c r="S24" s="19" t="s">
        <v>143</v>
      </c>
      <c r="T24" s="19"/>
      <c r="U24" s="19"/>
      <c r="V24" s="19"/>
      <c r="W24" s="19"/>
      <c r="X24" s="19"/>
      <c r="Y24" s="18"/>
      <c r="Z24" s="25">
        <v>141656003</v>
      </c>
      <c r="AA24" s="27"/>
      <c r="AD24" s="9">
        <v>0</v>
      </c>
      <c r="AE24" s="9">
        <f>IF(AND(AD7="-",AD67="-",AD68="-"),"-",SUM(AD7,AD67,AD68))</f>
        <v>141656002612</v>
      </c>
      <c r="AX24" s="158"/>
      <c r="AY24" s="158"/>
    </row>
    <row r="25" spans="1:51" ht="14.65" customHeight="1" x14ac:dyDescent="0.15">
      <c r="A25" s="7" t="s">
        <v>251</v>
      </c>
      <c r="B25" s="7" t="s">
        <v>144</v>
      </c>
      <c r="D25" s="24"/>
      <c r="E25" s="19"/>
      <c r="F25" s="19"/>
      <c r="G25" s="19"/>
      <c r="H25" s="19" t="s">
        <v>37</v>
      </c>
      <c r="I25" s="28"/>
      <c r="J25" s="28"/>
      <c r="K25" s="29"/>
      <c r="L25" s="29"/>
      <c r="M25" s="29"/>
      <c r="N25" s="29"/>
      <c r="O25" s="29"/>
      <c r="P25" s="160" t="s">
        <v>273</v>
      </c>
      <c r="Q25" s="26"/>
      <c r="R25" s="19"/>
      <c r="S25" s="18" t="s">
        <v>145</v>
      </c>
      <c r="T25" s="19"/>
      <c r="U25" s="19"/>
      <c r="V25" s="19"/>
      <c r="W25" s="19"/>
      <c r="X25" s="19"/>
      <c r="Y25" s="18"/>
      <c r="Z25" s="25">
        <v>-34520320</v>
      </c>
      <c r="AA25" s="27"/>
      <c r="AD25" s="9">
        <v>0</v>
      </c>
      <c r="AE25" s="9">
        <f>IF(AND(AE74="-",AE24="-",AE26="-"),"-",SUM(AE74)-SUM(AE24,AE26))</f>
        <v>-34520319773</v>
      </c>
      <c r="AX25" s="158"/>
      <c r="AY25" s="158"/>
    </row>
    <row r="26" spans="1:51" ht="14.65" customHeight="1" x14ac:dyDescent="0.15">
      <c r="A26" s="7" t="s">
        <v>38</v>
      </c>
      <c r="B26" s="7" t="s">
        <v>146</v>
      </c>
      <c r="D26" s="24"/>
      <c r="E26" s="19"/>
      <c r="F26" s="19"/>
      <c r="G26" s="19"/>
      <c r="H26" s="19" t="s">
        <v>39</v>
      </c>
      <c r="I26" s="28"/>
      <c r="J26" s="28"/>
      <c r="K26" s="29"/>
      <c r="L26" s="29"/>
      <c r="M26" s="29"/>
      <c r="N26" s="29"/>
      <c r="O26" s="29"/>
      <c r="P26" s="160" t="s">
        <v>273</v>
      </c>
      <c r="Q26" s="26"/>
      <c r="R26" s="19"/>
      <c r="S26" s="19" t="s">
        <v>147</v>
      </c>
      <c r="T26" s="19"/>
      <c r="U26" s="19"/>
      <c r="V26" s="19"/>
      <c r="W26" s="19"/>
      <c r="X26" s="19"/>
      <c r="Y26" s="18"/>
      <c r="Z26" s="25">
        <v>14481</v>
      </c>
      <c r="AA26" s="27"/>
      <c r="AD26" s="9">
        <v>0</v>
      </c>
      <c r="AE26" s="9">
        <v>14480857</v>
      </c>
      <c r="AX26" s="158"/>
      <c r="AY26" s="158"/>
    </row>
    <row r="27" spans="1:51" ht="14.65" customHeight="1" x14ac:dyDescent="0.15">
      <c r="A27" s="7" t="s">
        <v>40</v>
      </c>
      <c r="D27" s="24"/>
      <c r="E27" s="19"/>
      <c r="F27" s="19"/>
      <c r="G27" s="19"/>
      <c r="H27" s="19" t="s">
        <v>41</v>
      </c>
      <c r="I27" s="28"/>
      <c r="J27" s="28"/>
      <c r="K27" s="29"/>
      <c r="L27" s="29"/>
      <c r="M27" s="29"/>
      <c r="N27" s="29"/>
      <c r="O27" s="29"/>
      <c r="P27" s="160" t="s">
        <v>273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  <c r="AD27" s="9">
        <v>0</v>
      </c>
      <c r="AX27" s="158"/>
      <c r="AY27" s="158"/>
    </row>
    <row r="28" spans="1:51" ht="14.65" customHeight="1" x14ac:dyDescent="0.15">
      <c r="A28" s="7" t="s">
        <v>252</v>
      </c>
      <c r="D28" s="24"/>
      <c r="E28" s="19"/>
      <c r="F28" s="19"/>
      <c r="G28" s="19"/>
      <c r="H28" s="19" t="s">
        <v>42</v>
      </c>
      <c r="I28" s="28"/>
      <c r="J28" s="28"/>
      <c r="K28" s="29"/>
      <c r="L28" s="29"/>
      <c r="M28" s="29"/>
      <c r="N28" s="29"/>
      <c r="O28" s="29"/>
      <c r="P28" s="160" t="s">
        <v>273</v>
      </c>
      <c r="Q28" s="26"/>
      <c r="R28" s="24"/>
      <c r="S28" s="19"/>
      <c r="T28" s="19"/>
      <c r="U28" s="19"/>
      <c r="V28" s="19"/>
      <c r="W28" s="19"/>
      <c r="X28" s="19"/>
      <c r="Y28" s="18"/>
      <c r="Z28" s="25"/>
      <c r="AA28" s="34"/>
      <c r="AD28" s="9">
        <v>0</v>
      </c>
      <c r="AX28" s="158"/>
      <c r="AY28" s="158"/>
    </row>
    <row r="29" spans="1:51" ht="14.65" customHeight="1" x14ac:dyDescent="0.15">
      <c r="A29" s="7" t="s">
        <v>43</v>
      </c>
      <c r="D29" s="24"/>
      <c r="E29" s="19"/>
      <c r="F29" s="19"/>
      <c r="G29" s="19"/>
      <c r="H29" s="19" t="s">
        <v>44</v>
      </c>
      <c r="I29" s="19"/>
      <c r="J29" s="19"/>
      <c r="K29" s="18"/>
      <c r="L29" s="18"/>
      <c r="M29" s="18"/>
      <c r="N29" s="18"/>
      <c r="O29" s="18"/>
      <c r="P29" s="25">
        <v>8266604</v>
      </c>
      <c r="Q29" s="26"/>
      <c r="R29" s="171"/>
      <c r="S29" s="172"/>
      <c r="T29" s="172"/>
      <c r="U29" s="172"/>
      <c r="V29" s="172"/>
      <c r="W29" s="172"/>
      <c r="X29" s="172"/>
      <c r="Y29" s="172"/>
      <c r="Z29" s="25"/>
      <c r="AA29" s="27"/>
      <c r="AD29" s="9">
        <v>8266604417</v>
      </c>
      <c r="AX29" s="158"/>
      <c r="AY29" s="158"/>
    </row>
    <row r="30" spans="1:51" ht="14.65" customHeight="1" x14ac:dyDescent="0.15">
      <c r="A30" s="7" t="s">
        <v>45</v>
      </c>
      <c r="D30" s="24"/>
      <c r="E30" s="19"/>
      <c r="F30" s="19"/>
      <c r="G30" s="19"/>
      <c r="H30" s="19" t="s">
        <v>46</v>
      </c>
      <c r="I30" s="19"/>
      <c r="J30" s="19"/>
      <c r="K30" s="18"/>
      <c r="L30" s="18"/>
      <c r="M30" s="18"/>
      <c r="N30" s="18"/>
      <c r="O30" s="18"/>
      <c r="P30" s="25">
        <v>-4734115</v>
      </c>
      <c r="Q30" s="26"/>
      <c r="R30" s="24"/>
      <c r="S30" s="159"/>
      <c r="T30" s="159"/>
      <c r="U30" s="159"/>
      <c r="V30" s="159"/>
      <c r="W30" s="159"/>
      <c r="X30" s="159"/>
      <c r="Y30" s="159"/>
      <c r="Z30" s="32"/>
      <c r="AA30" s="35"/>
      <c r="AD30" s="9">
        <v>-4734115184</v>
      </c>
      <c r="AX30" s="158"/>
      <c r="AY30" s="158"/>
    </row>
    <row r="31" spans="1:51" ht="14.65" customHeight="1" x14ac:dyDescent="0.15">
      <c r="A31" s="7" t="s">
        <v>253</v>
      </c>
      <c r="D31" s="24"/>
      <c r="E31" s="19"/>
      <c r="F31" s="19"/>
      <c r="G31" s="19"/>
      <c r="H31" s="19" t="s">
        <v>47</v>
      </c>
      <c r="I31" s="19"/>
      <c r="J31" s="19"/>
      <c r="K31" s="18"/>
      <c r="L31" s="18"/>
      <c r="M31" s="18"/>
      <c r="N31" s="18"/>
      <c r="O31" s="18"/>
      <c r="P31" s="160" t="s">
        <v>273</v>
      </c>
      <c r="Q31" s="26"/>
      <c r="R31" s="19"/>
      <c r="S31" s="159"/>
      <c r="T31" s="159"/>
      <c r="U31" s="159"/>
      <c r="V31" s="159"/>
      <c r="W31" s="159"/>
      <c r="X31" s="159"/>
      <c r="Y31" s="159"/>
      <c r="Z31" s="32"/>
      <c r="AA31" s="35"/>
      <c r="AD31" s="9">
        <v>0</v>
      </c>
      <c r="AX31" s="158"/>
      <c r="AY31" s="158"/>
    </row>
    <row r="32" spans="1:51" ht="14.65" customHeight="1" x14ac:dyDescent="0.15">
      <c r="A32" s="7" t="s">
        <v>48</v>
      </c>
      <c r="D32" s="24"/>
      <c r="E32" s="19"/>
      <c r="F32" s="19"/>
      <c r="G32" s="19"/>
      <c r="H32" s="19" t="s">
        <v>49</v>
      </c>
      <c r="I32" s="19"/>
      <c r="J32" s="19"/>
      <c r="K32" s="18"/>
      <c r="L32" s="18"/>
      <c r="M32" s="18"/>
      <c r="N32" s="18"/>
      <c r="O32" s="18"/>
      <c r="P32" s="25">
        <v>89734</v>
      </c>
      <c r="Q32" s="26"/>
      <c r="R32" s="19"/>
      <c r="S32" s="19"/>
      <c r="T32" s="19"/>
      <c r="U32" s="19"/>
      <c r="V32" s="19"/>
      <c r="W32" s="19"/>
      <c r="X32" s="19"/>
      <c r="Y32" s="18"/>
      <c r="Z32" s="25"/>
      <c r="AA32" s="34"/>
      <c r="AD32" s="9">
        <v>89733840</v>
      </c>
      <c r="AX32" s="158"/>
      <c r="AY32" s="158"/>
    </row>
    <row r="33" spans="1:51" ht="14.65" customHeight="1" x14ac:dyDescent="0.15">
      <c r="A33" s="7" t="s">
        <v>50</v>
      </c>
      <c r="D33" s="24"/>
      <c r="E33" s="19"/>
      <c r="F33" s="19"/>
      <c r="G33" s="19" t="s">
        <v>51</v>
      </c>
      <c r="H33" s="19"/>
      <c r="I33" s="19"/>
      <c r="J33" s="19"/>
      <c r="K33" s="18"/>
      <c r="L33" s="18"/>
      <c r="M33" s="18"/>
      <c r="N33" s="18"/>
      <c r="O33" s="18"/>
      <c r="P33" s="25">
        <v>70637057</v>
      </c>
      <c r="Q33" s="26"/>
      <c r="R33" s="19"/>
      <c r="S33" s="18"/>
      <c r="T33" s="19"/>
      <c r="U33" s="19"/>
      <c r="V33" s="19"/>
      <c r="W33" s="19"/>
      <c r="X33" s="19"/>
      <c r="Y33" s="18"/>
      <c r="Z33" s="25"/>
      <c r="AA33" s="34"/>
      <c r="AD33" s="9">
        <f>IF(COUNTIF(AD34:AD45,"-")=COUNTA(AD34:AD45),"-",SUM(AD34:AD45))</f>
        <v>70637056938</v>
      </c>
      <c r="AX33" s="158"/>
      <c r="AY33" s="158"/>
    </row>
    <row r="34" spans="1:51" ht="14.65" customHeight="1" x14ac:dyDescent="0.15">
      <c r="A34" s="7" t="s">
        <v>52</v>
      </c>
      <c r="D34" s="24"/>
      <c r="E34" s="19"/>
      <c r="F34" s="19"/>
      <c r="G34" s="19"/>
      <c r="H34" s="19" t="s">
        <v>10</v>
      </c>
      <c r="I34" s="19"/>
      <c r="J34" s="19"/>
      <c r="K34" s="18"/>
      <c r="L34" s="18"/>
      <c r="M34" s="18"/>
      <c r="N34" s="18"/>
      <c r="O34" s="18"/>
      <c r="P34" s="25">
        <v>47422104</v>
      </c>
      <c r="Q34" s="26"/>
      <c r="R34" s="17"/>
      <c r="S34" s="18"/>
      <c r="T34" s="18"/>
      <c r="U34" s="18"/>
      <c r="V34" s="18"/>
      <c r="W34" s="18"/>
      <c r="X34" s="18"/>
      <c r="Y34" s="36"/>
      <c r="Z34" s="25"/>
      <c r="AA34" s="34"/>
      <c r="AD34" s="9">
        <v>47422104450</v>
      </c>
      <c r="AX34" s="158"/>
      <c r="AY34" s="158"/>
    </row>
    <row r="35" spans="1:51" ht="14.65" customHeight="1" x14ac:dyDescent="0.15">
      <c r="A35" s="7" t="s">
        <v>53</v>
      </c>
      <c r="D35" s="24"/>
      <c r="E35" s="19"/>
      <c r="F35" s="19"/>
      <c r="G35" s="19"/>
      <c r="H35" s="19" t="s">
        <v>13</v>
      </c>
      <c r="I35" s="19"/>
      <c r="J35" s="19"/>
      <c r="K35" s="18"/>
      <c r="L35" s="18"/>
      <c r="M35" s="18"/>
      <c r="N35" s="18"/>
      <c r="O35" s="18"/>
      <c r="P35" s="160" t="s">
        <v>273</v>
      </c>
      <c r="Q35" s="26"/>
      <c r="R35" s="18"/>
      <c r="S35" s="18"/>
      <c r="T35" s="18"/>
      <c r="U35" s="18"/>
      <c r="V35" s="18"/>
      <c r="W35" s="18"/>
      <c r="X35" s="18"/>
      <c r="Y35" s="18"/>
      <c r="Z35" s="25"/>
      <c r="AA35" s="34"/>
      <c r="AD35" s="9">
        <v>0</v>
      </c>
      <c r="AX35" s="158"/>
      <c r="AY35" s="158"/>
    </row>
    <row r="36" spans="1:51" ht="14.65" customHeight="1" x14ac:dyDescent="0.15">
      <c r="A36" s="7" t="s">
        <v>54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5">
        <v>1105695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  <c r="AD36" s="9">
        <v>1105695033</v>
      </c>
      <c r="AX36" s="158"/>
      <c r="AY36" s="158"/>
    </row>
    <row r="37" spans="1:51" ht="14.65" customHeight="1" x14ac:dyDescent="0.15">
      <c r="A37" s="7" t="s">
        <v>55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5">
        <v>-550797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  <c r="AD37" s="9">
        <v>-550797431</v>
      </c>
      <c r="AX37" s="158"/>
      <c r="AY37" s="158"/>
    </row>
    <row r="38" spans="1:51" ht="14.65" customHeight="1" x14ac:dyDescent="0.15">
      <c r="A38" s="7" t="s">
        <v>56</v>
      </c>
      <c r="D38" s="24"/>
      <c r="E38" s="19"/>
      <c r="F38" s="19"/>
      <c r="G38" s="19"/>
      <c r="H38" s="19" t="s">
        <v>22</v>
      </c>
      <c r="I38" s="19"/>
      <c r="J38" s="19"/>
      <c r="K38" s="18"/>
      <c r="L38" s="18"/>
      <c r="M38" s="18"/>
      <c r="N38" s="18"/>
      <c r="O38" s="18"/>
      <c r="P38" s="160" t="s">
        <v>273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  <c r="AD38" s="9">
        <v>0</v>
      </c>
      <c r="AX38" s="158"/>
      <c r="AY38" s="158"/>
    </row>
    <row r="39" spans="1:51" ht="14.65" customHeight="1" x14ac:dyDescent="0.15">
      <c r="A39" s="7" t="s">
        <v>57</v>
      </c>
      <c r="D39" s="24"/>
      <c r="E39" s="19"/>
      <c r="F39" s="19"/>
      <c r="G39" s="19"/>
      <c r="H39" s="19" t="s">
        <v>24</v>
      </c>
      <c r="I39" s="19"/>
      <c r="J39" s="19"/>
      <c r="K39" s="18"/>
      <c r="L39" s="18"/>
      <c r="M39" s="18"/>
      <c r="N39" s="18"/>
      <c r="O39" s="18"/>
      <c r="P39" s="25">
        <v>106037933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  <c r="AD39" s="9">
        <v>106037933467</v>
      </c>
      <c r="AX39" s="158"/>
      <c r="AY39" s="158"/>
    </row>
    <row r="40" spans="1:51" ht="14.65" customHeight="1" x14ac:dyDescent="0.15">
      <c r="A40" s="7" t="s">
        <v>58</v>
      </c>
      <c r="D40" s="24"/>
      <c r="E40" s="19"/>
      <c r="F40" s="19"/>
      <c r="G40" s="19"/>
      <c r="H40" s="19" t="s">
        <v>26</v>
      </c>
      <c r="I40" s="19"/>
      <c r="J40" s="19"/>
      <c r="K40" s="18"/>
      <c r="L40" s="18"/>
      <c r="M40" s="18"/>
      <c r="N40" s="18"/>
      <c r="O40" s="18"/>
      <c r="P40" s="25">
        <v>-85146113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  <c r="AD40" s="9">
        <v>-85146113423</v>
      </c>
      <c r="AX40" s="158"/>
      <c r="AY40" s="158"/>
    </row>
    <row r="41" spans="1:51" ht="14.65" customHeight="1" x14ac:dyDescent="0.15">
      <c r="A41" s="7" t="s">
        <v>59</v>
      </c>
      <c r="D41" s="24"/>
      <c r="E41" s="19"/>
      <c r="F41" s="19"/>
      <c r="G41" s="19"/>
      <c r="H41" s="19" t="s">
        <v>27</v>
      </c>
      <c r="I41" s="19"/>
      <c r="J41" s="19"/>
      <c r="K41" s="18"/>
      <c r="L41" s="18"/>
      <c r="M41" s="18"/>
      <c r="N41" s="18"/>
      <c r="O41" s="18"/>
      <c r="P41" s="160" t="s">
        <v>273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  <c r="AD41" s="9">
        <v>0</v>
      </c>
      <c r="AX41" s="158"/>
      <c r="AY41" s="158"/>
    </row>
    <row r="42" spans="1:51" ht="14.65" customHeight="1" x14ac:dyDescent="0.15">
      <c r="A42" s="7" t="s">
        <v>60</v>
      </c>
      <c r="D42" s="24"/>
      <c r="E42" s="19"/>
      <c r="F42" s="19"/>
      <c r="G42" s="19"/>
      <c r="H42" s="19" t="s">
        <v>44</v>
      </c>
      <c r="I42" s="19"/>
      <c r="J42" s="19"/>
      <c r="K42" s="18"/>
      <c r="L42" s="18"/>
      <c r="M42" s="18"/>
      <c r="N42" s="18"/>
      <c r="O42" s="18"/>
      <c r="P42" s="25">
        <v>6828215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  <c r="AD42" s="9">
        <v>6828215282</v>
      </c>
      <c r="AX42" s="158"/>
      <c r="AY42" s="158"/>
    </row>
    <row r="43" spans="1:51" ht="14.65" customHeight="1" x14ac:dyDescent="0.15">
      <c r="A43" s="7" t="s">
        <v>61</v>
      </c>
      <c r="D43" s="24"/>
      <c r="E43" s="19"/>
      <c r="F43" s="19"/>
      <c r="G43" s="19"/>
      <c r="H43" s="19" t="s">
        <v>46</v>
      </c>
      <c r="I43" s="19"/>
      <c r="J43" s="19"/>
      <c r="K43" s="18"/>
      <c r="L43" s="18"/>
      <c r="M43" s="18"/>
      <c r="N43" s="18"/>
      <c r="O43" s="18"/>
      <c r="P43" s="25">
        <v>-5673897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  <c r="AD43" s="9">
        <v>-5673896720</v>
      </c>
      <c r="AX43" s="158"/>
      <c r="AY43" s="158"/>
    </row>
    <row r="44" spans="1:51" ht="14.65" customHeight="1" x14ac:dyDescent="0.15">
      <c r="A44" s="7" t="s">
        <v>62</v>
      </c>
      <c r="D44" s="24"/>
      <c r="E44" s="19"/>
      <c r="F44" s="19"/>
      <c r="G44" s="19"/>
      <c r="H44" s="19" t="s">
        <v>47</v>
      </c>
      <c r="I44" s="19"/>
      <c r="J44" s="19"/>
      <c r="K44" s="18"/>
      <c r="L44" s="18"/>
      <c r="M44" s="18"/>
      <c r="N44" s="18"/>
      <c r="O44" s="18"/>
      <c r="P44" s="160" t="s">
        <v>273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  <c r="AD44" s="9">
        <v>0</v>
      </c>
      <c r="AX44" s="158"/>
      <c r="AY44" s="158"/>
    </row>
    <row r="45" spans="1:51" ht="14.65" customHeight="1" x14ac:dyDescent="0.15">
      <c r="A45" s="7" t="s">
        <v>63</v>
      </c>
      <c r="D45" s="24"/>
      <c r="E45" s="19"/>
      <c r="F45" s="19"/>
      <c r="G45" s="19"/>
      <c r="H45" s="19" t="s">
        <v>49</v>
      </c>
      <c r="I45" s="19"/>
      <c r="J45" s="19"/>
      <c r="K45" s="18"/>
      <c r="L45" s="18"/>
      <c r="M45" s="18"/>
      <c r="N45" s="18"/>
      <c r="O45" s="18"/>
      <c r="P45" s="25">
        <v>613916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  <c r="AD45" s="9">
        <v>613916280</v>
      </c>
      <c r="AX45" s="158"/>
      <c r="AY45" s="158"/>
    </row>
    <row r="46" spans="1:51" ht="14.65" customHeight="1" x14ac:dyDescent="0.15">
      <c r="A46" s="7" t="s">
        <v>64</v>
      </c>
      <c r="D46" s="24"/>
      <c r="E46" s="19"/>
      <c r="F46" s="19"/>
      <c r="G46" s="19" t="s">
        <v>65</v>
      </c>
      <c r="H46" s="28"/>
      <c r="I46" s="28"/>
      <c r="J46" s="28"/>
      <c r="K46" s="29"/>
      <c r="L46" s="29"/>
      <c r="M46" s="29"/>
      <c r="N46" s="29"/>
      <c r="O46" s="29"/>
      <c r="P46" s="25">
        <v>4465520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  <c r="AD46" s="9">
        <v>4465520102</v>
      </c>
      <c r="AX46" s="158"/>
      <c r="AY46" s="158"/>
    </row>
    <row r="47" spans="1:51" ht="14.65" customHeight="1" x14ac:dyDescent="0.15">
      <c r="A47" s="7" t="s">
        <v>66</v>
      </c>
      <c r="D47" s="24"/>
      <c r="E47" s="19"/>
      <c r="F47" s="19"/>
      <c r="G47" s="19" t="s">
        <v>67</v>
      </c>
      <c r="H47" s="28"/>
      <c r="I47" s="28"/>
      <c r="J47" s="28"/>
      <c r="K47" s="29"/>
      <c r="L47" s="29"/>
      <c r="M47" s="29"/>
      <c r="N47" s="29"/>
      <c r="O47" s="29"/>
      <c r="P47" s="25">
        <v>-3003465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  <c r="AD47" s="9">
        <v>-3003465164</v>
      </c>
      <c r="AX47" s="158"/>
      <c r="AY47" s="158"/>
    </row>
    <row r="48" spans="1:51" ht="14.65" customHeight="1" x14ac:dyDescent="0.15">
      <c r="A48" s="7">
        <v>1305000</v>
      </c>
      <c r="D48" s="24"/>
      <c r="E48" s="19"/>
      <c r="F48" s="19"/>
      <c r="G48" s="19" t="s">
        <v>68</v>
      </c>
      <c r="H48" s="28"/>
      <c r="I48" s="28"/>
      <c r="J48" s="28"/>
      <c r="K48" s="29"/>
      <c r="L48" s="29"/>
      <c r="M48" s="29"/>
      <c r="N48" s="29"/>
      <c r="O48" s="29"/>
      <c r="P48" s="160" t="s">
        <v>273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  <c r="AD48" s="9">
        <v>0</v>
      </c>
      <c r="AX48" s="158"/>
      <c r="AY48" s="158"/>
    </row>
    <row r="49" spans="1:51" ht="14.65" customHeight="1" x14ac:dyDescent="0.15">
      <c r="A49" s="7" t="s">
        <v>69</v>
      </c>
      <c r="D49" s="24"/>
      <c r="E49" s="19"/>
      <c r="F49" s="19" t="s">
        <v>70</v>
      </c>
      <c r="G49" s="19"/>
      <c r="H49" s="28"/>
      <c r="I49" s="28"/>
      <c r="J49" s="28"/>
      <c r="K49" s="29"/>
      <c r="L49" s="29"/>
      <c r="M49" s="29"/>
      <c r="N49" s="29"/>
      <c r="O49" s="29"/>
      <c r="P49" s="25">
        <v>320975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  <c r="AD49" s="9">
        <f>IF(COUNTIF(AD50:AD51,"-")=COUNTA(AD50:AD51),"-",SUM(AD50:AD51))</f>
        <v>320974636</v>
      </c>
      <c r="AX49" s="158"/>
      <c r="AY49" s="158"/>
    </row>
    <row r="50" spans="1:51" ht="14.65" customHeight="1" x14ac:dyDescent="0.15">
      <c r="A50" s="7" t="s">
        <v>71</v>
      </c>
      <c r="D50" s="24"/>
      <c r="E50" s="19"/>
      <c r="F50" s="19"/>
      <c r="G50" s="19" t="s">
        <v>72</v>
      </c>
      <c r="H50" s="19"/>
      <c r="I50" s="19"/>
      <c r="J50" s="19"/>
      <c r="K50" s="18"/>
      <c r="L50" s="18"/>
      <c r="M50" s="18"/>
      <c r="N50" s="18"/>
      <c r="O50" s="18"/>
      <c r="P50" s="25">
        <v>319125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  <c r="AD50" s="9">
        <v>319125019</v>
      </c>
      <c r="AX50" s="158"/>
      <c r="AY50" s="158"/>
    </row>
    <row r="51" spans="1:51" ht="14.65" customHeight="1" x14ac:dyDescent="0.15">
      <c r="A51" s="7" t="s">
        <v>73</v>
      </c>
      <c r="D51" s="24"/>
      <c r="E51" s="19"/>
      <c r="F51" s="19"/>
      <c r="G51" s="19" t="s">
        <v>44</v>
      </c>
      <c r="H51" s="19"/>
      <c r="I51" s="19"/>
      <c r="J51" s="19"/>
      <c r="K51" s="18"/>
      <c r="L51" s="18"/>
      <c r="M51" s="18"/>
      <c r="N51" s="18"/>
      <c r="O51" s="18"/>
      <c r="P51" s="25">
        <v>1850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  <c r="AD51" s="9">
        <v>1849617</v>
      </c>
      <c r="AX51" s="158"/>
      <c r="AY51" s="158"/>
    </row>
    <row r="52" spans="1:51" ht="14.65" customHeight="1" x14ac:dyDescent="0.15">
      <c r="A52" s="7" t="s">
        <v>74</v>
      </c>
      <c r="D52" s="24"/>
      <c r="E52" s="19"/>
      <c r="F52" s="19" t="s">
        <v>75</v>
      </c>
      <c r="G52" s="19"/>
      <c r="H52" s="19"/>
      <c r="I52" s="19"/>
      <c r="J52" s="19"/>
      <c r="K52" s="19"/>
      <c r="L52" s="18"/>
      <c r="M52" s="18"/>
      <c r="N52" s="18"/>
      <c r="O52" s="18"/>
      <c r="P52" s="25">
        <v>9007215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  <c r="AD52" s="9">
        <f>IF(COUNTIF(AD53:AD63,"-")=COUNTA(AD53:AD63),"-",SUM(AD53,AD57:AD59,AD62:AD63))</f>
        <v>9007215082</v>
      </c>
      <c r="AX52" s="158"/>
      <c r="AY52" s="158"/>
    </row>
    <row r="53" spans="1:51" ht="14.65" customHeight="1" x14ac:dyDescent="0.15">
      <c r="A53" s="7" t="s">
        <v>76</v>
      </c>
      <c r="D53" s="24"/>
      <c r="E53" s="19"/>
      <c r="F53" s="19"/>
      <c r="G53" s="19" t="s">
        <v>77</v>
      </c>
      <c r="H53" s="19"/>
      <c r="I53" s="19"/>
      <c r="J53" s="19"/>
      <c r="K53" s="19"/>
      <c r="L53" s="18"/>
      <c r="M53" s="18"/>
      <c r="N53" s="18"/>
      <c r="O53" s="18"/>
      <c r="P53" s="25">
        <v>206934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  <c r="AD53" s="9">
        <f>IF(COUNTIF(AD54:AD56,"-")=COUNTA(AD54:AD56),"-",SUM(AD54:AD56))</f>
        <v>206934250</v>
      </c>
      <c r="AX53" s="158"/>
      <c r="AY53" s="158"/>
    </row>
    <row r="54" spans="1:51" ht="14.65" customHeight="1" x14ac:dyDescent="0.15">
      <c r="A54" s="7" t="s">
        <v>78</v>
      </c>
      <c r="D54" s="24"/>
      <c r="E54" s="19"/>
      <c r="F54" s="19"/>
      <c r="G54" s="19"/>
      <c r="H54" s="19" t="s">
        <v>79</v>
      </c>
      <c r="I54" s="19"/>
      <c r="J54" s="19"/>
      <c r="K54" s="19"/>
      <c r="L54" s="18"/>
      <c r="M54" s="18"/>
      <c r="N54" s="18"/>
      <c r="O54" s="18"/>
      <c r="P54" s="25">
        <v>1800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  <c r="AD54" s="9">
        <v>1800000</v>
      </c>
      <c r="AX54" s="158"/>
      <c r="AY54" s="158"/>
    </row>
    <row r="55" spans="1:51" ht="14.65" customHeight="1" x14ac:dyDescent="0.15">
      <c r="A55" s="7" t="s">
        <v>80</v>
      </c>
      <c r="D55" s="24"/>
      <c r="E55" s="19"/>
      <c r="F55" s="19"/>
      <c r="G55" s="19"/>
      <c r="H55" s="19" t="s">
        <v>81</v>
      </c>
      <c r="I55" s="19"/>
      <c r="J55" s="19"/>
      <c r="K55" s="19"/>
      <c r="L55" s="18"/>
      <c r="M55" s="18"/>
      <c r="N55" s="18"/>
      <c r="O55" s="18"/>
      <c r="P55" s="25">
        <v>205134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  <c r="AD55" s="9">
        <v>205134250</v>
      </c>
      <c r="AX55" s="158"/>
      <c r="AY55" s="158"/>
    </row>
    <row r="56" spans="1:51" ht="14.65" customHeight="1" x14ac:dyDescent="0.15">
      <c r="A56" s="7" t="s">
        <v>82</v>
      </c>
      <c r="D56" s="24"/>
      <c r="E56" s="19"/>
      <c r="F56" s="19"/>
      <c r="G56" s="19"/>
      <c r="H56" s="19" t="s">
        <v>44</v>
      </c>
      <c r="I56" s="19"/>
      <c r="J56" s="19"/>
      <c r="K56" s="19"/>
      <c r="L56" s="18"/>
      <c r="M56" s="18"/>
      <c r="N56" s="18"/>
      <c r="O56" s="18"/>
      <c r="P56" s="160" t="s">
        <v>273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  <c r="AD56" s="9">
        <v>0</v>
      </c>
      <c r="AX56" s="158"/>
      <c r="AY56" s="158"/>
    </row>
    <row r="57" spans="1:51" ht="14.65" customHeight="1" x14ac:dyDescent="0.15">
      <c r="A57" s="7" t="s">
        <v>83</v>
      </c>
      <c r="D57" s="24"/>
      <c r="E57" s="19"/>
      <c r="F57" s="19"/>
      <c r="G57" s="19" t="s">
        <v>84</v>
      </c>
      <c r="H57" s="19"/>
      <c r="I57" s="19"/>
      <c r="J57" s="19"/>
      <c r="K57" s="18"/>
      <c r="L57" s="18"/>
      <c r="M57" s="18"/>
      <c r="N57" s="18"/>
      <c r="O57" s="18"/>
      <c r="P57" s="25">
        <v>269975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  <c r="AD57" s="9">
        <v>269974984</v>
      </c>
      <c r="AX57" s="158"/>
      <c r="AY57" s="158"/>
    </row>
    <row r="58" spans="1:51" ht="14.65" customHeight="1" x14ac:dyDescent="0.15">
      <c r="A58" s="7" t="s">
        <v>85</v>
      </c>
      <c r="D58" s="24"/>
      <c r="E58" s="19"/>
      <c r="F58" s="19"/>
      <c r="G58" s="19" t="s">
        <v>86</v>
      </c>
      <c r="H58" s="19"/>
      <c r="I58" s="19"/>
      <c r="J58" s="19"/>
      <c r="K58" s="18"/>
      <c r="L58" s="18"/>
      <c r="M58" s="18"/>
      <c r="N58" s="18"/>
      <c r="O58" s="18"/>
      <c r="P58" s="25">
        <v>85037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  <c r="AD58" s="9">
        <v>85037350</v>
      </c>
      <c r="AX58" s="158"/>
      <c r="AY58" s="158"/>
    </row>
    <row r="59" spans="1:51" ht="14.65" customHeight="1" x14ac:dyDescent="0.15">
      <c r="A59" s="7" t="s">
        <v>87</v>
      </c>
      <c r="D59" s="24"/>
      <c r="E59" s="19"/>
      <c r="F59" s="19"/>
      <c r="G59" s="19" t="s">
        <v>88</v>
      </c>
      <c r="H59" s="19"/>
      <c r="I59" s="19"/>
      <c r="J59" s="19"/>
      <c r="K59" s="18"/>
      <c r="L59" s="18"/>
      <c r="M59" s="18"/>
      <c r="N59" s="18"/>
      <c r="O59" s="18"/>
      <c r="P59" s="25">
        <v>8384310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  <c r="AD59" s="9">
        <f>IF(COUNTIF(AD60:AD61,"-")=COUNTA(AD60:AD61),"-",SUM(AD60:AD61))</f>
        <v>8384310068</v>
      </c>
      <c r="AX59" s="158"/>
      <c r="AY59" s="158"/>
    </row>
    <row r="60" spans="1:51" ht="14.65" customHeight="1" x14ac:dyDescent="0.15">
      <c r="A60" s="7" t="s">
        <v>89</v>
      </c>
      <c r="D60" s="24"/>
      <c r="E60" s="19"/>
      <c r="F60" s="19"/>
      <c r="G60" s="19"/>
      <c r="H60" s="19" t="s">
        <v>90</v>
      </c>
      <c r="I60" s="19"/>
      <c r="J60" s="19"/>
      <c r="K60" s="18"/>
      <c r="L60" s="18"/>
      <c r="M60" s="18"/>
      <c r="N60" s="18"/>
      <c r="O60" s="18"/>
      <c r="P60" s="160" t="s">
        <v>273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  <c r="AD60" s="9">
        <v>0</v>
      </c>
      <c r="AX60" s="158"/>
      <c r="AY60" s="158"/>
    </row>
    <row r="61" spans="1:51" ht="14.65" customHeight="1" x14ac:dyDescent="0.15">
      <c r="A61" s="7" t="s">
        <v>91</v>
      </c>
      <c r="D61" s="24"/>
      <c r="E61" s="18"/>
      <c r="F61" s="19"/>
      <c r="G61" s="19"/>
      <c r="H61" s="19" t="s">
        <v>44</v>
      </c>
      <c r="I61" s="19"/>
      <c r="J61" s="19"/>
      <c r="K61" s="18"/>
      <c r="L61" s="18"/>
      <c r="M61" s="18"/>
      <c r="N61" s="18"/>
      <c r="O61" s="18"/>
      <c r="P61" s="25">
        <v>8384310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  <c r="AD61" s="9">
        <v>8384310068</v>
      </c>
      <c r="AX61" s="158"/>
      <c r="AY61" s="158"/>
    </row>
    <row r="62" spans="1:51" ht="14.65" customHeight="1" x14ac:dyDescent="0.15">
      <c r="A62" s="7" t="s">
        <v>92</v>
      </c>
      <c r="D62" s="24"/>
      <c r="E62" s="18"/>
      <c r="F62" s="19"/>
      <c r="G62" s="19" t="s">
        <v>44</v>
      </c>
      <c r="H62" s="19"/>
      <c r="I62" s="19"/>
      <c r="J62" s="19"/>
      <c r="K62" s="18"/>
      <c r="L62" s="18"/>
      <c r="M62" s="18"/>
      <c r="N62" s="18"/>
      <c r="O62" s="18"/>
      <c r="P62" s="25">
        <v>127041</v>
      </c>
      <c r="Q62" s="26"/>
      <c r="R62" s="37"/>
      <c r="S62" s="37"/>
      <c r="T62" s="37"/>
      <c r="U62" s="37"/>
      <c r="V62" s="37"/>
      <c r="W62" s="37"/>
      <c r="X62" s="37"/>
      <c r="Y62" s="37"/>
      <c r="Z62" s="21"/>
      <c r="AA62" s="38"/>
      <c r="AD62" s="9">
        <v>127041350</v>
      </c>
      <c r="AX62" s="158"/>
      <c r="AY62" s="158"/>
    </row>
    <row r="63" spans="1:51" ht="14.65" customHeight="1" x14ac:dyDescent="0.15">
      <c r="A63" s="7" t="s">
        <v>93</v>
      </c>
      <c r="D63" s="24"/>
      <c r="E63" s="18"/>
      <c r="F63" s="19"/>
      <c r="G63" s="19" t="s">
        <v>94</v>
      </c>
      <c r="H63" s="19"/>
      <c r="I63" s="19"/>
      <c r="J63" s="19"/>
      <c r="K63" s="18"/>
      <c r="L63" s="18"/>
      <c r="M63" s="18"/>
      <c r="N63" s="18"/>
      <c r="O63" s="18"/>
      <c r="P63" s="25">
        <v>-66083</v>
      </c>
      <c r="Q63" s="26"/>
      <c r="R63" s="37"/>
      <c r="S63" s="37"/>
      <c r="T63" s="37"/>
      <c r="U63" s="37"/>
      <c r="V63" s="37"/>
      <c r="W63" s="37"/>
      <c r="X63" s="37"/>
      <c r="Y63" s="37"/>
      <c r="Z63" s="21"/>
      <c r="AA63" s="38"/>
      <c r="AD63" s="9">
        <v>-66082920</v>
      </c>
      <c r="AX63" s="158"/>
      <c r="AY63" s="158"/>
    </row>
    <row r="64" spans="1:51" ht="14.65" customHeight="1" x14ac:dyDescent="0.15">
      <c r="A64" s="7" t="s">
        <v>95</v>
      </c>
      <c r="D64" s="24"/>
      <c r="E64" s="18" t="s">
        <v>96</v>
      </c>
      <c r="F64" s="19"/>
      <c r="G64" s="20"/>
      <c r="H64" s="20"/>
      <c r="I64" s="20"/>
      <c r="J64" s="18"/>
      <c r="K64" s="18"/>
      <c r="L64" s="18"/>
      <c r="M64" s="18"/>
      <c r="N64" s="18"/>
      <c r="O64" s="18"/>
      <c r="P64" s="25">
        <v>11177998</v>
      </c>
      <c r="Q64" s="26"/>
      <c r="R64" s="37"/>
      <c r="S64" s="37"/>
      <c r="T64" s="37"/>
      <c r="U64" s="37"/>
      <c r="V64" s="37"/>
      <c r="W64" s="37"/>
      <c r="X64" s="37"/>
      <c r="Y64" s="37"/>
      <c r="Z64" s="21"/>
      <c r="AA64" s="38"/>
      <c r="AD64" s="9">
        <f>IF(COUNTIF(AD65:AD73,"-")=COUNTA(AD65:AD73),"-",SUM(AD65:AD68,AD71:AD73))</f>
        <v>11177998267</v>
      </c>
      <c r="AX64" s="158"/>
      <c r="AY64" s="158"/>
    </row>
    <row r="65" spans="1:51" ht="14.65" customHeight="1" x14ac:dyDescent="0.15">
      <c r="A65" s="7" t="s">
        <v>97</v>
      </c>
      <c r="D65" s="24"/>
      <c r="E65" s="18"/>
      <c r="F65" s="19" t="s">
        <v>98</v>
      </c>
      <c r="G65" s="20"/>
      <c r="H65" s="20"/>
      <c r="I65" s="20"/>
      <c r="J65" s="18"/>
      <c r="K65" s="18"/>
      <c r="L65" s="18"/>
      <c r="M65" s="18"/>
      <c r="N65" s="18"/>
      <c r="O65" s="18"/>
      <c r="P65" s="25">
        <v>4052231</v>
      </c>
      <c r="Q65" s="26"/>
      <c r="R65" s="37"/>
      <c r="S65" s="37"/>
      <c r="T65" s="37"/>
      <c r="U65" s="37"/>
      <c r="V65" s="37"/>
      <c r="W65" s="37"/>
      <c r="X65" s="37"/>
      <c r="Y65" s="37"/>
      <c r="Z65" s="21"/>
      <c r="AA65" s="38"/>
      <c r="AD65" s="9">
        <v>4052231276</v>
      </c>
      <c r="AX65" s="158"/>
      <c r="AY65" s="158"/>
    </row>
    <row r="66" spans="1:51" ht="14.65" customHeight="1" x14ac:dyDescent="0.15">
      <c r="A66" s="7" t="s">
        <v>99</v>
      </c>
      <c r="D66" s="24"/>
      <c r="E66" s="18"/>
      <c r="F66" s="19" t="s">
        <v>100</v>
      </c>
      <c r="G66" s="19"/>
      <c r="H66" s="28"/>
      <c r="I66" s="19"/>
      <c r="J66" s="19"/>
      <c r="K66" s="18"/>
      <c r="L66" s="18"/>
      <c r="M66" s="18"/>
      <c r="N66" s="18"/>
      <c r="O66" s="18"/>
      <c r="P66" s="25">
        <v>149643</v>
      </c>
      <c r="Q66" s="26"/>
      <c r="R66" s="37"/>
      <c r="S66" s="37"/>
      <c r="T66" s="37"/>
      <c r="U66" s="37"/>
      <c r="V66" s="37"/>
      <c r="W66" s="37"/>
      <c r="X66" s="37"/>
      <c r="Y66" s="37"/>
      <c r="Z66" s="21"/>
      <c r="AA66" s="38"/>
      <c r="AD66" s="9">
        <v>149643062</v>
      </c>
      <c r="AX66" s="158"/>
      <c r="AY66" s="158"/>
    </row>
    <row r="67" spans="1:51" ht="14.65" customHeight="1" x14ac:dyDescent="0.15">
      <c r="A67" s="7">
        <v>1500000</v>
      </c>
      <c r="D67" s="24"/>
      <c r="E67" s="18"/>
      <c r="F67" s="19" t="s">
        <v>101</v>
      </c>
      <c r="G67" s="19"/>
      <c r="H67" s="19"/>
      <c r="I67" s="19"/>
      <c r="J67" s="19"/>
      <c r="K67" s="18"/>
      <c r="L67" s="18"/>
      <c r="M67" s="18"/>
      <c r="N67" s="18"/>
      <c r="O67" s="18"/>
      <c r="P67" s="25">
        <v>9284</v>
      </c>
      <c r="Q67" s="26"/>
      <c r="R67" s="37"/>
      <c r="S67" s="37"/>
      <c r="T67" s="37"/>
      <c r="U67" s="37"/>
      <c r="V67" s="37"/>
      <c r="W67" s="37"/>
      <c r="X67" s="37"/>
      <c r="Y67" s="37"/>
      <c r="Z67" s="21"/>
      <c r="AA67" s="38"/>
      <c r="AD67" s="9">
        <v>9283952</v>
      </c>
      <c r="AX67" s="158"/>
      <c r="AY67" s="158"/>
    </row>
    <row r="68" spans="1:51" ht="14.65" customHeight="1" x14ac:dyDescent="0.15">
      <c r="A68" s="7" t="s">
        <v>102</v>
      </c>
      <c r="D68" s="24"/>
      <c r="E68" s="19"/>
      <c r="F68" s="19" t="s">
        <v>88</v>
      </c>
      <c r="G68" s="19"/>
      <c r="H68" s="28"/>
      <c r="I68" s="19"/>
      <c r="J68" s="19"/>
      <c r="K68" s="18"/>
      <c r="L68" s="18"/>
      <c r="M68" s="18"/>
      <c r="N68" s="18"/>
      <c r="O68" s="18"/>
      <c r="P68" s="25">
        <v>6777434</v>
      </c>
      <c r="Q68" s="26"/>
      <c r="R68" s="37"/>
      <c r="S68" s="37"/>
      <c r="T68" s="37"/>
      <c r="U68" s="37"/>
      <c r="V68" s="37"/>
      <c r="W68" s="37"/>
      <c r="X68" s="37"/>
      <c r="Y68" s="37"/>
      <c r="Z68" s="21"/>
      <c r="AA68" s="38"/>
      <c r="AD68" s="9">
        <f>IF(COUNTIF(AD69:AD70,"-")=COUNTA(AD69:AD70),"-",SUM(AD69:AD70))</f>
        <v>6777433619</v>
      </c>
      <c r="AX68" s="158"/>
      <c r="AY68" s="158"/>
    </row>
    <row r="69" spans="1:51" ht="14.65" customHeight="1" x14ac:dyDescent="0.15">
      <c r="A69" s="7" t="s">
        <v>103</v>
      </c>
      <c r="D69" s="24"/>
      <c r="E69" s="19"/>
      <c r="F69" s="19"/>
      <c r="G69" s="19" t="s">
        <v>104</v>
      </c>
      <c r="H69" s="19"/>
      <c r="I69" s="19"/>
      <c r="J69" s="19"/>
      <c r="K69" s="18"/>
      <c r="L69" s="18"/>
      <c r="M69" s="18"/>
      <c r="N69" s="18"/>
      <c r="O69" s="18"/>
      <c r="P69" s="25">
        <v>6163263</v>
      </c>
      <c r="Q69" s="26"/>
      <c r="R69" s="37"/>
      <c r="S69" s="37"/>
      <c r="T69" s="37"/>
      <c r="U69" s="37"/>
      <c r="V69" s="37"/>
      <c r="W69" s="37"/>
      <c r="X69" s="37"/>
      <c r="Y69" s="37"/>
      <c r="Z69" s="21"/>
      <c r="AA69" s="38"/>
      <c r="AD69" s="9">
        <v>6163263240</v>
      </c>
      <c r="AX69" s="158"/>
      <c r="AY69" s="158"/>
    </row>
    <row r="70" spans="1:51" ht="14.65" customHeight="1" x14ac:dyDescent="0.15">
      <c r="A70" s="7" t="s">
        <v>105</v>
      </c>
      <c r="D70" s="24"/>
      <c r="E70" s="19"/>
      <c r="F70" s="19"/>
      <c r="G70" s="19" t="s">
        <v>90</v>
      </c>
      <c r="H70" s="19"/>
      <c r="I70" s="19"/>
      <c r="J70" s="19"/>
      <c r="K70" s="18"/>
      <c r="L70" s="18"/>
      <c r="M70" s="18"/>
      <c r="N70" s="18"/>
      <c r="O70" s="18"/>
      <c r="P70" s="25">
        <v>614170</v>
      </c>
      <c r="Q70" s="26"/>
      <c r="R70" s="37"/>
      <c r="S70" s="37"/>
      <c r="T70" s="37"/>
      <c r="U70" s="37"/>
      <c r="V70" s="37"/>
      <c r="W70" s="37"/>
      <c r="X70" s="37"/>
      <c r="Y70" s="37"/>
      <c r="Z70" s="21"/>
      <c r="AA70" s="38"/>
      <c r="AD70" s="9">
        <v>614170379</v>
      </c>
      <c r="AX70" s="158"/>
      <c r="AY70" s="158"/>
    </row>
    <row r="71" spans="1:51" ht="14.65" customHeight="1" x14ac:dyDescent="0.15">
      <c r="A71" s="7" t="s">
        <v>106</v>
      </c>
      <c r="D71" s="24"/>
      <c r="E71" s="19"/>
      <c r="F71" s="19" t="s">
        <v>107</v>
      </c>
      <c r="G71" s="19"/>
      <c r="H71" s="19"/>
      <c r="I71" s="19"/>
      <c r="J71" s="19"/>
      <c r="K71" s="18"/>
      <c r="L71" s="18"/>
      <c r="M71" s="18"/>
      <c r="N71" s="18"/>
      <c r="O71" s="18"/>
      <c r="P71" s="25">
        <v>205861</v>
      </c>
      <c r="Q71" s="26"/>
      <c r="R71" s="37"/>
      <c r="S71" s="37"/>
      <c r="T71" s="37"/>
      <c r="U71" s="37"/>
      <c r="V71" s="37"/>
      <c r="W71" s="37"/>
      <c r="X71" s="37"/>
      <c r="Y71" s="37"/>
      <c r="Z71" s="21"/>
      <c r="AA71" s="38"/>
      <c r="AD71" s="9">
        <v>205861378</v>
      </c>
      <c r="AX71" s="158"/>
      <c r="AY71" s="158"/>
    </row>
    <row r="72" spans="1:51" ht="14.65" customHeight="1" x14ac:dyDescent="0.15">
      <c r="A72" s="7" t="s">
        <v>108</v>
      </c>
      <c r="D72" s="24"/>
      <c r="E72" s="19"/>
      <c r="F72" s="19" t="s">
        <v>44</v>
      </c>
      <c r="G72" s="19"/>
      <c r="H72" s="28"/>
      <c r="I72" s="19"/>
      <c r="J72" s="19"/>
      <c r="K72" s="18"/>
      <c r="L72" s="18"/>
      <c r="M72" s="18"/>
      <c r="N72" s="18"/>
      <c r="O72" s="18"/>
      <c r="P72" s="25">
        <v>1883</v>
      </c>
      <c r="Q72" s="26"/>
      <c r="R72" s="37"/>
      <c r="S72" s="37"/>
      <c r="T72" s="37"/>
      <c r="U72" s="37"/>
      <c r="V72" s="37"/>
      <c r="W72" s="37"/>
      <c r="X72" s="37"/>
      <c r="Y72" s="37"/>
      <c r="Z72" s="21"/>
      <c r="AA72" s="38"/>
      <c r="AD72" s="9">
        <v>1882799</v>
      </c>
      <c r="AX72" s="158"/>
      <c r="AY72" s="158"/>
    </row>
    <row r="73" spans="1:51" ht="14.65" customHeight="1" x14ac:dyDescent="0.15">
      <c r="A73" s="7" t="s">
        <v>109</v>
      </c>
      <c r="D73" s="24"/>
      <c r="E73" s="19"/>
      <c r="F73" s="37" t="s">
        <v>94</v>
      </c>
      <c r="G73" s="19"/>
      <c r="H73" s="19"/>
      <c r="I73" s="19"/>
      <c r="J73" s="19"/>
      <c r="K73" s="18"/>
      <c r="L73" s="18"/>
      <c r="M73" s="18"/>
      <c r="N73" s="18"/>
      <c r="O73" s="18"/>
      <c r="P73" s="25">
        <v>-18338</v>
      </c>
      <c r="Q73" s="26"/>
      <c r="R73" s="173"/>
      <c r="S73" s="174"/>
      <c r="T73" s="174"/>
      <c r="U73" s="174"/>
      <c r="V73" s="174"/>
      <c r="W73" s="174"/>
      <c r="X73" s="174"/>
      <c r="Y73" s="175"/>
      <c r="Z73" s="39"/>
      <c r="AA73" s="40"/>
      <c r="AD73" s="9">
        <v>-18337819</v>
      </c>
      <c r="AX73" s="158"/>
      <c r="AY73" s="158"/>
    </row>
    <row r="74" spans="1:51" ht="16.5" customHeight="1" thickBot="1" x14ac:dyDescent="0.2">
      <c r="A74" s="7">
        <v>1565000</v>
      </c>
      <c r="B74" s="7" t="s">
        <v>140</v>
      </c>
      <c r="D74" s="24"/>
      <c r="E74" s="19" t="s">
        <v>110</v>
      </c>
      <c r="F74" s="19"/>
      <c r="G74" s="19"/>
      <c r="H74" s="19"/>
      <c r="I74" s="19"/>
      <c r="J74" s="19"/>
      <c r="K74" s="18"/>
      <c r="L74" s="18"/>
      <c r="M74" s="18"/>
      <c r="N74" s="18"/>
      <c r="O74" s="18"/>
      <c r="P74" s="160" t="s">
        <v>273</v>
      </c>
      <c r="Q74" s="26"/>
      <c r="R74" s="176" t="s">
        <v>141</v>
      </c>
      <c r="S74" s="177"/>
      <c r="T74" s="177"/>
      <c r="U74" s="177"/>
      <c r="V74" s="177"/>
      <c r="W74" s="177"/>
      <c r="X74" s="177"/>
      <c r="Y74" s="178"/>
      <c r="Z74" s="41">
        <v>107150164</v>
      </c>
      <c r="AA74" s="42"/>
      <c r="AD74" s="9">
        <v>0</v>
      </c>
      <c r="AE74" s="9">
        <f>IF(AND(AD75="-",AE22="-"),"-",SUM(AD75)-SUM(AE22))</f>
        <v>107150163696</v>
      </c>
      <c r="AX74" s="158"/>
      <c r="AY74" s="158"/>
    </row>
    <row r="75" spans="1:51" ht="14.65" customHeight="1" thickBot="1" x14ac:dyDescent="0.2">
      <c r="A75" s="7" t="s">
        <v>1</v>
      </c>
      <c r="B75" s="7" t="s">
        <v>111</v>
      </c>
      <c r="D75" s="179" t="s">
        <v>2</v>
      </c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1"/>
      <c r="P75" s="43">
        <v>146047283</v>
      </c>
      <c r="Q75" s="44"/>
      <c r="R75" s="164" t="s">
        <v>254</v>
      </c>
      <c r="S75" s="165"/>
      <c r="T75" s="165"/>
      <c r="U75" s="165"/>
      <c r="V75" s="165"/>
      <c r="W75" s="165"/>
      <c r="X75" s="165"/>
      <c r="Y75" s="182"/>
      <c r="Z75" s="43">
        <v>146047283</v>
      </c>
      <c r="AA75" s="45"/>
      <c r="AD75" s="9">
        <f>IF(AND(AD7="-",AD64="-",AD74="-"),"-",SUM(AD7,AD64,AD74))</f>
        <v>146047283308</v>
      </c>
      <c r="AE75" s="9">
        <f>IF(AND(AE22="-",AE74="-"),"-",SUM(AE22,AE74))</f>
        <v>146047283308</v>
      </c>
      <c r="AX75" s="158"/>
      <c r="AY75" s="158"/>
    </row>
    <row r="76" spans="1:51" ht="9.75" customHeight="1" x14ac:dyDescent="0.15"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Z76" s="18"/>
      <c r="AA76" s="18"/>
    </row>
    <row r="77" spans="1:51" ht="14.65" customHeight="1" x14ac:dyDescent="0.15">
      <c r="D77" s="47"/>
      <c r="E77" s="48"/>
      <c r="F77" s="47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Z77" s="46"/>
      <c r="AA77" s="46"/>
    </row>
  </sheetData>
  <mergeCells count="12">
    <mergeCell ref="R22:Y22"/>
    <mergeCell ref="R29:Y29"/>
    <mergeCell ref="R73:Y73"/>
    <mergeCell ref="R74:Y74"/>
    <mergeCell ref="D75:O75"/>
    <mergeCell ref="R75:Y75"/>
    <mergeCell ref="D2:AA2"/>
    <mergeCell ref="D3:AA3"/>
    <mergeCell ref="D5:O5"/>
    <mergeCell ref="P5:Q5"/>
    <mergeCell ref="R5:Y5"/>
    <mergeCell ref="Z5:AA5"/>
  </mergeCells>
  <phoneticPr fontId="2"/>
  <printOptions horizontalCentered="1"/>
  <pageMargins left="0.70866141732283472" right="0.70866141732283472" top="0.39370078740157483" bottom="0.39370078740157483" header="0.51181102362204722" footer="0.51181102362204722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X42"/>
  <sheetViews>
    <sheetView topLeftCell="B1" zoomScale="85" zoomScaleNormal="85" zoomScaleSheetLayoutView="100" workbookViewId="0">
      <selection activeCell="B1" sqref="B1"/>
    </sheetView>
  </sheetViews>
  <sheetFormatPr defaultRowHeight="13.5" x14ac:dyDescent="0.15"/>
  <cols>
    <col min="1" max="1" width="0" style="51" hidden="1" customWidth="1"/>
    <col min="2" max="2" width="0.625" style="6" customWidth="1"/>
    <col min="3" max="3" width="1.25" style="81" customWidth="1"/>
    <col min="4" max="12" width="2.125" style="81" customWidth="1"/>
    <col min="13" max="13" width="18.375" style="81" customWidth="1"/>
    <col min="14" max="14" width="21.625" style="81" bestFit="1" customWidth="1"/>
    <col min="15" max="15" width="2.5" style="81" customWidth="1"/>
    <col min="16" max="16" width="0.625" style="81" customWidth="1"/>
    <col min="17" max="17" width="9" style="6"/>
    <col min="18" max="18" width="0" style="6" hidden="1" customWidth="1"/>
    <col min="19" max="16384" width="9" style="6"/>
  </cols>
  <sheetData>
    <row r="1" spans="1:50" x14ac:dyDescent="0.15">
      <c r="A1" s="1"/>
      <c r="C1" s="49"/>
      <c r="D1" s="49"/>
      <c r="E1" s="49"/>
      <c r="F1" s="49"/>
      <c r="G1" s="49"/>
      <c r="H1" s="49"/>
      <c r="I1" s="49"/>
      <c r="J1" s="3"/>
      <c r="K1" s="3"/>
      <c r="L1" s="3"/>
      <c r="M1" s="3"/>
      <c r="N1" s="3"/>
      <c r="O1" s="3"/>
      <c r="P1" s="50"/>
    </row>
    <row r="2" spans="1:50" ht="24" x14ac:dyDescent="0.2">
      <c r="C2" s="183" t="s">
        <v>263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52"/>
    </row>
    <row r="3" spans="1:50" ht="17.25" x14ac:dyDescent="0.2">
      <c r="C3" s="184" t="s">
        <v>264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52"/>
    </row>
    <row r="4" spans="1:50" ht="17.25" x14ac:dyDescent="0.2">
      <c r="C4" s="184" t="s">
        <v>265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52"/>
    </row>
    <row r="5" spans="1:50" ht="18" thickBot="1" x14ac:dyDescent="0.25">
      <c r="C5" s="53"/>
      <c r="D5" s="52"/>
      <c r="E5" s="52"/>
      <c r="F5" s="52"/>
      <c r="G5" s="52"/>
      <c r="H5" s="52"/>
      <c r="I5" s="52"/>
      <c r="J5" s="52"/>
      <c r="K5" s="52"/>
      <c r="L5" s="52"/>
      <c r="M5" s="54"/>
      <c r="N5" s="52"/>
      <c r="O5" s="54" t="s">
        <v>262</v>
      </c>
      <c r="P5" s="52"/>
    </row>
    <row r="6" spans="1:50" ht="18" thickBot="1" x14ac:dyDescent="0.25">
      <c r="A6" s="51" t="s">
        <v>242</v>
      </c>
      <c r="C6" s="185" t="s">
        <v>0</v>
      </c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7" t="s">
        <v>244</v>
      </c>
      <c r="O6" s="188"/>
      <c r="P6" s="52"/>
    </row>
    <row r="7" spans="1:50" x14ac:dyDescent="0.15">
      <c r="A7" s="51" t="s">
        <v>150</v>
      </c>
      <c r="C7" s="55"/>
      <c r="D7" s="56" t="s">
        <v>151</v>
      </c>
      <c r="E7" s="56"/>
      <c r="F7" s="57"/>
      <c r="G7" s="56"/>
      <c r="H7" s="56"/>
      <c r="I7" s="56"/>
      <c r="J7" s="56"/>
      <c r="K7" s="57"/>
      <c r="L7" s="57"/>
      <c r="M7" s="57"/>
      <c r="N7" s="58">
        <v>33119983</v>
      </c>
      <c r="O7" s="59"/>
      <c r="P7" s="60"/>
      <c r="R7" s="6">
        <f>IF(AND(R8="-",R23="-"),"-",SUM(R8,R23))</f>
        <v>33119982508</v>
      </c>
      <c r="AX7" s="156"/>
    </row>
    <row r="8" spans="1:50" x14ac:dyDescent="0.15">
      <c r="A8" s="51" t="s">
        <v>152</v>
      </c>
      <c r="C8" s="55"/>
      <c r="D8" s="56"/>
      <c r="E8" s="56" t="s">
        <v>153</v>
      </c>
      <c r="F8" s="56"/>
      <c r="G8" s="56"/>
      <c r="H8" s="56"/>
      <c r="I8" s="56"/>
      <c r="J8" s="56"/>
      <c r="K8" s="57"/>
      <c r="L8" s="57"/>
      <c r="M8" s="57"/>
      <c r="N8" s="58">
        <v>14744283</v>
      </c>
      <c r="O8" s="61"/>
      <c r="P8" s="60"/>
      <c r="R8" s="6">
        <f>IF(COUNTIF(R9:R22,"-")=COUNTA(R9:R22),"-",SUM(R9,R14,R19))</f>
        <v>14744282511</v>
      </c>
      <c r="AX8" s="156"/>
    </row>
    <row r="9" spans="1:50" x14ac:dyDescent="0.15">
      <c r="A9" s="51" t="s">
        <v>154</v>
      </c>
      <c r="C9" s="55"/>
      <c r="D9" s="56"/>
      <c r="E9" s="56"/>
      <c r="F9" s="56" t="s">
        <v>155</v>
      </c>
      <c r="G9" s="56"/>
      <c r="H9" s="56"/>
      <c r="I9" s="56"/>
      <c r="J9" s="56"/>
      <c r="K9" s="57"/>
      <c r="L9" s="57"/>
      <c r="M9" s="57"/>
      <c r="N9" s="58">
        <v>5466287</v>
      </c>
      <c r="O9" s="61"/>
      <c r="P9" s="60"/>
      <c r="R9" s="6">
        <f>IF(COUNTIF(R10:R13,"-")=COUNTA(R10:R13),"-",SUM(R10:R13))</f>
        <v>5466287124</v>
      </c>
      <c r="AX9" s="156"/>
    </row>
    <row r="10" spans="1:50" x14ac:dyDescent="0.15">
      <c r="A10" s="51" t="s">
        <v>156</v>
      </c>
      <c r="C10" s="55"/>
      <c r="D10" s="56"/>
      <c r="E10" s="56"/>
      <c r="F10" s="56"/>
      <c r="G10" s="56" t="s">
        <v>157</v>
      </c>
      <c r="H10" s="56"/>
      <c r="I10" s="56"/>
      <c r="J10" s="56"/>
      <c r="K10" s="57"/>
      <c r="L10" s="57"/>
      <c r="M10" s="57"/>
      <c r="N10" s="58">
        <v>4348899</v>
      </c>
      <c r="O10" s="61"/>
      <c r="P10" s="60"/>
      <c r="R10" s="6">
        <v>4348898726</v>
      </c>
      <c r="AX10" s="156"/>
    </row>
    <row r="11" spans="1:50" x14ac:dyDescent="0.15">
      <c r="A11" s="51" t="s">
        <v>158</v>
      </c>
      <c r="C11" s="55"/>
      <c r="D11" s="56"/>
      <c r="E11" s="56"/>
      <c r="F11" s="56"/>
      <c r="G11" s="56" t="s">
        <v>159</v>
      </c>
      <c r="H11" s="56"/>
      <c r="I11" s="56"/>
      <c r="J11" s="56"/>
      <c r="K11" s="57"/>
      <c r="L11" s="57"/>
      <c r="M11" s="57"/>
      <c r="N11" s="58">
        <v>227057</v>
      </c>
      <c r="O11" s="61"/>
      <c r="P11" s="60"/>
      <c r="R11" s="6">
        <v>227057319</v>
      </c>
      <c r="AX11" s="156"/>
    </row>
    <row r="12" spans="1:50" x14ac:dyDescent="0.15">
      <c r="A12" s="51" t="s">
        <v>160</v>
      </c>
      <c r="C12" s="55"/>
      <c r="D12" s="56"/>
      <c r="E12" s="56"/>
      <c r="F12" s="56"/>
      <c r="G12" s="56" t="s">
        <v>161</v>
      </c>
      <c r="H12" s="56"/>
      <c r="I12" s="56"/>
      <c r="J12" s="56"/>
      <c r="K12" s="57"/>
      <c r="L12" s="57"/>
      <c r="M12" s="57"/>
      <c r="N12" s="58">
        <v>321724</v>
      </c>
      <c r="O12" s="61"/>
      <c r="P12" s="60"/>
      <c r="R12" s="6">
        <v>321723559</v>
      </c>
      <c r="AX12" s="156"/>
    </row>
    <row r="13" spans="1:50" x14ac:dyDescent="0.15">
      <c r="A13" s="51" t="s">
        <v>162</v>
      </c>
      <c r="C13" s="55"/>
      <c r="D13" s="56"/>
      <c r="E13" s="56"/>
      <c r="F13" s="56"/>
      <c r="G13" s="56" t="s">
        <v>44</v>
      </c>
      <c r="H13" s="56"/>
      <c r="I13" s="56"/>
      <c r="J13" s="56"/>
      <c r="K13" s="57"/>
      <c r="L13" s="57"/>
      <c r="M13" s="57"/>
      <c r="N13" s="58">
        <v>568608</v>
      </c>
      <c r="O13" s="61"/>
      <c r="P13" s="60"/>
      <c r="R13" s="6">
        <v>568607520</v>
      </c>
      <c r="AX13" s="156"/>
    </row>
    <row r="14" spans="1:50" x14ac:dyDescent="0.15">
      <c r="A14" s="51" t="s">
        <v>163</v>
      </c>
      <c r="C14" s="55"/>
      <c r="D14" s="56"/>
      <c r="E14" s="56"/>
      <c r="F14" s="56" t="s">
        <v>164</v>
      </c>
      <c r="G14" s="56"/>
      <c r="H14" s="56"/>
      <c r="I14" s="56"/>
      <c r="J14" s="56"/>
      <c r="K14" s="57"/>
      <c r="L14" s="57"/>
      <c r="M14" s="57"/>
      <c r="N14" s="58">
        <v>8555881</v>
      </c>
      <c r="O14" s="61"/>
      <c r="P14" s="60"/>
      <c r="R14" s="6">
        <f>IF(COUNTIF(R15:R18,"-")=COUNTA(R15:R18),"-",SUM(R15:R18))</f>
        <v>8555881438</v>
      </c>
      <c r="AX14" s="156"/>
    </row>
    <row r="15" spans="1:50" x14ac:dyDescent="0.15">
      <c r="A15" s="51" t="s">
        <v>165</v>
      </c>
      <c r="C15" s="55"/>
      <c r="D15" s="56"/>
      <c r="E15" s="56"/>
      <c r="F15" s="56"/>
      <c r="G15" s="56" t="s">
        <v>166</v>
      </c>
      <c r="H15" s="56"/>
      <c r="I15" s="56"/>
      <c r="J15" s="56"/>
      <c r="K15" s="57"/>
      <c r="L15" s="57"/>
      <c r="M15" s="57"/>
      <c r="N15" s="58">
        <v>4583889</v>
      </c>
      <c r="O15" s="61"/>
      <c r="P15" s="60"/>
      <c r="R15" s="6">
        <v>4583889144</v>
      </c>
      <c r="AX15" s="156"/>
    </row>
    <row r="16" spans="1:50" x14ac:dyDescent="0.15">
      <c r="A16" s="51" t="s">
        <v>167</v>
      </c>
      <c r="C16" s="55"/>
      <c r="D16" s="56"/>
      <c r="E16" s="56"/>
      <c r="F16" s="56"/>
      <c r="G16" s="56" t="s">
        <v>168</v>
      </c>
      <c r="H16" s="56"/>
      <c r="I16" s="56"/>
      <c r="J16" s="56"/>
      <c r="K16" s="57"/>
      <c r="L16" s="57"/>
      <c r="M16" s="57"/>
      <c r="N16" s="58">
        <v>306168</v>
      </c>
      <c r="O16" s="61"/>
      <c r="P16" s="60"/>
      <c r="R16" s="6">
        <v>306168375</v>
      </c>
      <c r="AX16" s="156"/>
    </row>
    <row r="17" spans="1:50" x14ac:dyDescent="0.15">
      <c r="A17" s="51" t="s">
        <v>169</v>
      </c>
      <c r="C17" s="55"/>
      <c r="D17" s="56"/>
      <c r="E17" s="56"/>
      <c r="F17" s="56"/>
      <c r="G17" s="56" t="s">
        <v>170</v>
      </c>
      <c r="H17" s="56"/>
      <c r="I17" s="56"/>
      <c r="J17" s="56"/>
      <c r="K17" s="57"/>
      <c r="L17" s="57"/>
      <c r="M17" s="57"/>
      <c r="N17" s="58">
        <v>3611469</v>
      </c>
      <c r="O17" s="61"/>
      <c r="P17" s="60"/>
      <c r="R17" s="6">
        <v>3611469490</v>
      </c>
      <c r="AX17" s="156"/>
    </row>
    <row r="18" spans="1:50" x14ac:dyDescent="0.15">
      <c r="A18" s="51" t="s">
        <v>171</v>
      </c>
      <c r="C18" s="55"/>
      <c r="D18" s="56"/>
      <c r="E18" s="56"/>
      <c r="F18" s="56"/>
      <c r="G18" s="56" t="s">
        <v>44</v>
      </c>
      <c r="H18" s="56"/>
      <c r="I18" s="56"/>
      <c r="J18" s="56"/>
      <c r="K18" s="57"/>
      <c r="L18" s="57"/>
      <c r="M18" s="57"/>
      <c r="N18" s="58">
        <v>54354</v>
      </c>
      <c r="O18" s="61"/>
      <c r="P18" s="60"/>
      <c r="R18" s="6">
        <v>54354429</v>
      </c>
      <c r="AX18" s="156"/>
    </row>
    <row r="19" spans="1:50" x14ac:dyDescent="0.15">
      <c r="A19" s="51" t="s">
        <v>172</v>
      </c>
      <c r="C19" s="55"/>
      <c r="D19" s="56"/>
      <c r="E19" s="56"/>
      <c r="F19" s="56" t="s">
        <v>173</v>
      </c>
      <c r="G19" s="56"/>
      <c r="H19" s="56"/>
      <c r="I19" s="56"/>
      <c r="J19" s="56"/>
      <c r="K19" s="57"/>
      <c r="L19" s="57"/>
      <c r="M19" s="57"/>
      <c r="N19" s="58">
        <v>722114</v>
      </c>
      <c r="O19" s="61"/>
      <c r="P19" s="60"/>
      <c r="R19" s="6">
        <f>IF(COUNTIF(R20:R22,"-")=COUNTA(R20:R22),"-",SUM(R20:R22))</f>
        <v>722113949</v>
      </c>
      <c r="AX19" s="156"/>
    </row>
    <row r="20" spans="1:50" x14ac:dyDescent="0.15">
      <c r="A20" s="51" t="s">
        <v>174</v>
      </c>
      <c r="C20" s="55"/>
      <c r="D20" s="56"/>
      <c r="E20" s="56"/>
      <c r="F20" s="57"/>
      <c r="G20" s="57" t="s">
        <v>175</v>
      </c>
      <c r="H20" s="57"/>
      <c r="I20" s="56"/>
      <c r="J20" s="56"/>
      <c r="K20" s="57"/>
      <c r="L20" s="57"/>
      <c r="M20" s="57"/>
      <c r="N20" s="58">
        <v>255514</v>
      </c>
      <c r="O20" s="61"/>
      <c r="P20" s="60"/>
      <c r="R20" s="6">
        <v>255514205</v>
      </c>
      <c r="AX20" s="156"/>
    </row>
    <row r="21" spans="1:50" x14ac:dyDescent="0.15">
      <c r="A21" s="51" t="s">
        <v>176</v>
      </c>
      <c r="C21" s="55"/>
      <c r="D21" s="56"/>
      <c r="E21" s="56"/>
      <c r="F21" s="57"/>
      <c r="G21" s="56" t="s">
        <v>177</v>
      </c>
      <c r="H21" s="56"/>
      <c r="I21" s="56"/>
      <c r="J21" s="56"/>
      <c r="K21" s="57"/>
      <c r="L21" s="57"/>
      <c r="M21" s="57"/>
      <c r="N21" s="58">
        <v>18805</v>
      </c>
      <c r="O21" s="61"/>
      <c r="P21" s="60"/>
      <c r="R21" s="6">
        <v>18804810</v>
      </c>
      <c r="AX21" s="156"/>
    </row>
    <row r="22" spans="1:50" x14ac:dyDescent="0.15">
      <c r="A22" s="51" t="s">
        <v>178</v>
      </c>
      <c r="C22" s="55"/>
      <c r="D22" s="56"/>
      <c r="E22" s="56"/>
      <c r="F22" s="57"/>
      <c r="G22" s="56" t="s">
        <v>44</v>
      </c>
      <c r="H22" s="56"/>
      <c r="I22" s="56"/>
      <c r="J22" s="56"/>
      <c r="K22" s="57"/>
      <c r="L22" s="57"/>
      <c r="M22" s="57"/>
      <c r="N22" s="58">
        <v>447795</v>
      </c>
      <c r="O22" s="61"/>
      <c r="P22" s="60"/>
      <c r="R22" s="6">
        <v>447794934</v>
      </c>
      <c r="AX22" s="156"/>
    </row>
    <row r="23" spans="1:50" x14ac:dyDescent="0.15">
      <c r="A23" s="51" t="s">
        <v>179</v>
      </c>
      <c r="C23" s="55"/>
      <c r="D23" s="56"/>
      <c r="E23" s="57" t="s">
        <v>180</v>
      </c>
      <c r="F23" s="57"/>
      <c r="G23" s="56"/>
      <c r="H23" s="56"/>
      <c r="I23" s="56"/>
      <c r="J23" s="56"/>
      <c r="K23" s="57"/>
      <c r="L23" s="57"/>
      <c r="M23" s="57"/>
      <c r="N23" s="58">
        <v>18375700</v>
      </c>
      <c r="O23" s="61"/>
      <c r="P23" s="60"/>
      <c r="R23" s="6">
        <f>IF(COUNTIF(R24:R27,"-")=COUNTA(R24:R27),"-",SUM(R24:R27))</f>
        <v>18375699997</v>
      </c>
      <c r="AX23" s="156"/>
    </row>
    <row r="24" spans="1:50" x14ac:dyDescent="0.15">
      <c r="A24" s="51" t="s">
        <v>181</v>
      </c>
      <c r="C24" s="55"/>
      <c r="D24" s="56"/>
      <c r="E24" s="56"/>
      <c r="F24" s="56" t="s">
        <v>182</v>
      </c>
      <c r="G24" s="56"/>
      <c r="H24" s="56"/>
      <c r="I24" s="56"/>
      <c r="J24" s="56"/>
      <c r="K24" s="57"/>
      <c r="L24" s="57"/>
      <c r="M24" s="57"/>
      <c r="N24" s="58">
        <v>14941700</v>
      </c>
      <c r="O24" s="61"/>
      <c r="P24" s="60"/>
      <c r="R24" s="6">
        <v>14941700107</v>
      </c>
      <c r="AX24" s="156"/>
    </row>
    <row r="25" spans="1:50" x14ac:dyDescent="0.15">
      <c r="A25" s="51" t="s">
        <v>183</v>
      </c>
      <c r="C25" s="55"/>
      <c r="D25" s="56"/>
      <c r="E25" s="56"/>
      <c r="F25" s="56" t="s">
        <v>184</v>
      </c>
      <c r="G25" s="56"/>
      <c r="H25" s="56"/>
      <c r="I25" s="56"/>
      <c r="J25" s="56"/>
      <c r="K25" s="57"/>
      <c r="L25" s="57"/>
      <c r="M25" s="57"/>
      <c r="N25" s="58">
        <v>1766666</v>
      </c>
      <c r="O25" s="61"/>
      <c r="P25" s="60"/>
      <c r="R25" s="6">
        <v>1766665926</v>
      </c>
      <c r="AX25" s="156"/>
    </row>
    <row r="26" spans="1:50" x14ac:dyDescent="0.15">
      <c r="A26" s="51" t="s">
        <v>185</v>
      </c>
      <c r="C26" s="55"/>
      <c r="D26" s="56"/>
      <c r="E26" s="56"/>
      <c r="F26" s="56" t="s">
        <v>186</v>
      </c>
      <c r="G26" s="56"/>
      <c r="H26" s="56"/>
      <c r="I26" s="56"/>
      <c r="J26" s="56"/>
      <c r="K26" s="57"/>
      <c r="L26" s="57"/>
      <c r="M26" s="57"/>
      <c r="N26" s="58">
        <v>1651504</v>
      </c>
      <c r="O26" s="61"/>
      <c r="P26" s="60"/>
      <c r="R26" s="6">
        <v>1651504486</v>
      </c>
      <c r="AX26" s="156"/>
    </row>
    <row r="27" spans="1:50" x14ac:dyDescent="0.15">
      <c r="A27" s="51" t="s">
        <v>187</v>
      </c>
      <c r="C27" s="55"/>
      <c r="D27" s="56"/>
      <c r="E27" s="56"/>
      <c r="F27" s="56" t="s">
        <v>44</v>
      </c>
      <c r="G27" s="56"/>
      <c r="H27" s="56"/>
      <c r="I27" s="56"/>
      <c r="J27" s="56"/>
      <c r="K27" s="57"/>
      <c r="L27" s="57"/>
      <c r="M27" s="57"/>
      <c r="N27" s="58">
        <v>15829</v>
      </c>
      <c r="O27" s="61"/>
      <c r="P27" s="60"/>
      <c r="R27" s="6">
        <v>15829478</v>
      </c>
      <c r="AX27" s="156"/>
    </row>
    <row r="28" spans="1:50" x14ac:dyDescent="0.15">
      <c r="A28" s="51" t="s">
        <v>188</v>
      </c>
      <c r="C28" s="55"/>
      <c r="D28" s="56" t="s">
        <v>189</v>
      </c>
      <c r="E28" s="56"/>
      <c r="F28" s="56"/>
      <c r="G28" s="56"/>
      <c r="H28" s="56"/>
      <c r="I28" s="56"/>
      <c r="J28" s="56"/>
      <c r="K28" s="57"/>
      <c r="L28" s="57"/>
      <c r="M28" s="57"/>
      <c r="N28" s="58">
        <v>3516425</v>
      </c>
      <c r="O28" s="61"/>
      <c r="P28" s="60"/>
      <c r="R28" s="6">
        <f>IF(COUNTIF(R29:R30,"-")=COUNTA(R29:R30),"-",SUM(R29:R30))</f>
        <v>3516425444</v>
      </c>
      <c r="AX28" s="156"/>
    </row>
    <row r="29" spans="1:50" x14ac:dyDescent="0.15">
      <c r="A29" s="51" t="s">
        <v>190</v>
      </c>
      <c r="C29" s="55"/>
      <c r="D29" s="56"/>
      <c r="E29" s="56" t="s">
        <v>191</v>
      </c>
      <c r="F29" s="56"/>
      <c r="G29" s="56"/>
      <c r="H29" s="56"/>
      <c r="I29" s="56"/>
      <c r="J29" s="56"/>
      <c r="K29" s="62"/>
      <c r="L29" s="62"/>
      <c r="M29" s="62"/>
      <c r="N29" s="58">
        <v>1317575</v>
      </c>
      <c r="O29" s="61"/>
      <c r="P29" s="60"/>
      <c r="R29" s="6">
        <v>1317574712</v>
      </c>
      <c r="AX29" s="156"/>
    </row>
    <row r="30" spans="1:50" x14ac:dyDescent="0.15">
      <c r="A30" s="51" t="s">
        <v>192</v>
      </c>
      <c r="C30" s="55"/>
      <c r="D30" s="56"/>
      <c r="E30" s="56" t="s">
        <v>44</v>
      </c>
      <c r="F30" s="56"/>
      <c r="G30" s="57"/>
      <c r="H30" s="56"/>
      <c r="I30" s="56"/>
      <c r="J30" s="56"/>
      <c r="K30" s="62"/>
      <c r="L30" s="62"/>
      <c r="M30" s="62"/>
      <c r="N30" s="58">
        <v>2198851</v>
      </c>
      <c r="O30" s="61"/>
      <c r="P30" s="60"/>
      <c r="R30" s="6">
        <v>2198850732</v>
      </c>
      <c r="AX30" s="156"/>
    </row>
    <row r="31" spans="1:50" x14ac:dyDescent="0.15">
      <c r="A31" s="51" t="s">
        <v>148</v>
      </c>
      <c r="C31" s="63" t="s">
        <v>149</v>
      </c>
      <c r="D31" s="64"/>
      <c r="E31" s="64"/>
      <c r="F31" s="64"/>
      <c r="G31" s="64"/>
      <c r="H31" s="64"/>
      <c r="I31" s="64"/>
      <c r="J31" s="64"/>
      <c r="K31" s="65"/>
      <c r="L31" s="65"/>
      <c r="M31" s="65"/>
      <c r="N31" s="66">
        <v>29603557</v>
      </c>
      <c r="O31" s="67"/>
      <c r="P31" s="60"/>
      <c r="R31" s="6">
        <f>IF(COUNTIF(R7:R28,"-")=COUNTA(R7:R28),"-",SUM(R28)-SUM(R7))</f>
        <v>-29603557064</v>
      </c>
      <c r="AX31" s="156"/>
    </row>
    <row r="32" spans="1:50" x14ac:dyDescent="0.15">
      <c r="A32" s="51" t="s">
        <v>195</v>
      </c>
      <c r="C32" s="55"/>
      <c r="D32" s="56" t="s">
        <v>196</v>
      </c>
      <c r="E32" s="56"/>
      <c r="F32" s="57"/>
      <c r="G32" s="56"/>
      <c r="H32" s="56"/>
      <c r="I32" s="56"/>
      <c r="J32" s="56"/>
      <c r="K32" s="57"/>
      <c r="L32" s="57"/>
      <c r="M32" s="57"/>
      <c r="N32" s="58">
        <v>77264</v>
      </c>
      <c r="O32" s="59"/>
      <c r="P32" s="60"/>
      <c r="R32" s="6">
        <f>IF(COUNTIF(R33:R36,"-")=COUNTA(R33:R36),"-",SUM(R33:R36))</f>
        <v>77263754</v>
      </c>
      <c r="AX32" s="156"/>
    </row>
    <row r="33" spans="1:50" x14ac:dyDescent="0.15">
      <c r="A33" s="51" t="s">
        <v>197</v>
      </c>
      <c r="C33" s="55"/>
      <c r="D33" s="56"/>
      <c r="E33" s="57" t="s">
        <v>198</v>
      </c>
      <c r="F33" s="57"/>
      <c r="G33" s="56"/>
      <c r="H33" s="56"/>
      <c r="I33" s="56"/>
      <c r="J33" s="56"/>
      <c r="K33" s="57"/>
      <c r="L33" s="57"/>
      <c r="M33" s="57"/>
      <c r="N33" s="58">
        <v>1513</v>
      </c>
      <c r="O33" s="61"/>
      <c r="P33" s="60"/>
      <c r="R33" s="6">
        <v>1513301</v>
      </c>
      <c r="AX33" s="156"/>
    </row>
    <row r="34" spans="1:50" x14ac:dyDescent="0.15">
      <c r="A34" s="51" t="s">
        <v>199</v>
      </c>
      <c r="C34" s="55"/>
      <c r="D34" s="56"/>
      <c r="E34" s="57" t="s">
        <v>200</v>
      </c>
      <c r="F34" s="57"/>
      <c r="G34" s="56"/>
      <c r="H34" s="56"/>
      <c r="I34" s="56"/>
      <c r="J34" s="56"/>
      <c r="K34" s="57"/>
      <c r="L34" s="57"/>
      <c r="M34" s="57"/>
      <c r="N34" s="58">
        <v>67681</v>
      </c>
      <c r="O34" s="61"/>
      <c r="P34" s="60"/>
      <c r="R34" s="6">
        <v>67681442</v>
      </c>
      <c r="AX34" s="156"/>
    </row>
    <row r="35" spans="1:50" x14ac:dyDescent="0.15">
      <c r="A35" s="51" t="s">
        <v>201</v>
      </c>
      <c r="C35" s="55"/>
      <c r="D35" s="56"/>
      <c r="E35" s="56" t="s">
        <v>202</v>
      </c>
      <c r="F35" s="56"/>
      <c r="G35" s="56"/>
      <c r="H35" s="56"/>
      <c r="I35" s="56"/>
      <c r="J35" s="56"/>
      <c r="K35" s="57"/>
      <c r="L35" s="57"/>
      <c r="M35" s="57"/>
      <c r="N35" s="160" t="s">
        <v>273</v>
      </c>
      <c r="O35" s="61"/>
      <c r="P35" s="60"/>
      <c r="R35" s="6">
        <v>0</v>
      </c>
      <c r="AX35" s="156"/>
    </row>
    <row r="36" spans="1:50" x14ac:dyDescent="0.15">
      <c r="A36" s="51" t="s">
        <v>203</v>
      </c>
      <c r="C36" s="55"/>
      <c r="D36" s="56"/>
      <c r="E36" s="56" t="s">
        <v>44</v>
      </c>
      <c r="F36" s="56"/>
      <c r="G36" s="56"/>
      <c r="H36" s="56"/>
      <c r="I36" s="56"/>
      <c r="J36" s="56"/>
      <c r="K36" s="57"/>
      <c r="L36" s="57"/>
      <c r="M36" s="57"/>
      <c r="N36" s="58">
        <v>8069</v>
      </c>
      <c r="O36" s="61"/>
      <c r="P36" s="60"/>
      <c r="R36" s="6">
        <v>8069011</v>
      </c>
      <c r="AX36" s="156"/>
    </row>
    <row r="37" spans="1:50" x14ac:dyDescent="0.15">
      <c r="A37" s="51" t="s">
        <v>204</v>
      </c>
      <c r="C37" s="55"/>
      <c r="D37" s="56" t="s">
        <v>205</v>
      </c>
      <c r="E37" s="56"/>
      <c r="F37" s="56"/>
      <c r="G37" s="56"/>
      <c r="H37" s="56"/>
      <c r="I37" s="56"/>
      <c r="J37" s="56"/>
      <c r="K37" s="62"/>
      <c r="L37" s="62"/>
      <c r="M37" s="62"/>
      <c r="N37" s="58">
        <v>41578</v>
      </c>
      <c r="O37" s="59"/>
      <c r="P37" s="60"/>
      <c r="R37" s="6">
        <f>IF(COUNTIF(R38:R39,"-")=COUNTA(R38:R39),"-",SUM(R38:R39))</f>
        <v>41577962</v>
      </c>
      <c r="AX37" s="156"/>
    </row>
    <row r="38" spans="1:50" x14ac:dyDescent="0.15">
      <c r="A38" s="51" t="s">
        <v>206</v>
      </c>
      <c r="C38" s="55"/>
      <c r="D38" s="56"/>
      <c r="E38" s="56" t="s">
        <v>207</v>
      </c>
      <c r="F38" s="56"/>
      <c r="G38" s="56"/>
      <c r="H38" s="56"/>
      <c r="I38" s="56"/>
      <c r="J38" s="56"/>
      <c r="K38" s="62"/>
      <c r="L38" s="62"/>
      <c r="M38" s="62"/>
      <c r="N38" s="58">
        <v>33639</v>
      </c>
      <c r="O38" s="61"/>
      <c r="P38" s="60"/>
      <c r="R38" s="6">
        <v>33639141</v>
      </c>
      <c r="AX38" s="156"/>
    </row>
    <row r="39" spans="1:50" ht="14.25" thickBot="1" x14ac:dyDescent="0.2">
      <c r="A39" s="51" t="s">
        <v>208</v>
      </c>
      <c r="C39" s="55"/>
      <c r="D39" s="56"/>
      <c r="E39" s="56" t="s">
        <v>44</v>
      </c>
      <c r="F39" s="56"/>
      <c r="G39" s="56"/>
      <c r="H39" s="56"/>
      <c r="I39" s="56"/>
      <c r="J39" s="56"/>
      <c r="K39" s="62"/>
      <c r="L39" s="62"/>
      <c r="M39" s="62"/>
      <c r="N39" s="58">
        <v>7939</v>
      </c>
      <c r="O39" s="61"/>
      <c r="P39" s="60"/>
      <c r="R39" s="6">
        <v>7938821</v>
      </c>
      <c r="AX39" s="156"/>
    </row>
    <row r="40" spans="1:50" ht="14.25" thickBot="1" x14ac:dyDescent="0.2">
      <c r="A40" s="51" t="s">
        <v>193</v>
      </c>
      <c r="C40" s="68" t="s">
        <v>194</v>
      </c>
      <c r="D40" s="69"/>
      <c r="E40" s="69"/>
      <c r="F40" s="69"/>
      <c r="G40" s="69"/>
      <c r="H40" s="69"/>
      <c r="I40" s="69"/>
      <c r="J40" s="69"/>
      <c r="K40" s="70"/>
      <c r="L40" s="70"/>
      <c r="M40" s="70"/>
      <c r="N40" s="71">
        <v>29639243</v>
      </c>
      <c r="O40" s="72"/>
      <c r="P40" s="60"/>
      <c r="R40" s="6">
        <f>IF(COUNTIF(R31:R39,"-")=COUNTA(R31:R39),"-",SUM(R31,R37)-SUM(R32))</f>
        <v>-29639242856</v>
      </c>
      <c r="AX40" s="156"/>
    </row>
    <row r="41" spans="1:50" s="74" customFormat="1" ht="3.75" customHeight="1" x14ac:dyDescent="0.15">
      <c r="A41" s="73"/>
      <c r="C41" s="75"/>
      <c r="D41" s="75"/>
      <c r="E41" s="76"/>
      <c r="F41" s="76"/>
      <c r="G41" s="76"/>
      <c r="H41" s="76"/>
      <c r="I41" s="76"/>
      <c r="J41" s="77"/>
      <c r="K41" s="77"/>
      <c r="L41" s="77"/>
    </row>
    <row r="42" spans="1:50" s="74" customFormat="1" ht="15.6" customHeight="1" x14ac:dyDescent="0.15">
      <c r="A42" s="73"/>
      <c r="C42" s="78"/>
      <c r="D42" s="78"/>
      <c r="E42" s="79"/>
      <c r="F42" s="79"/>
      <c r="G42" s="79"/>
      <c r="H42" s="79"/>
      <c r="I42" s="79"/>
      <c r="J42" s="80"/>
      <c r="K42" s="80"/>
      <c r="L42" s="80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8"/>
  <sheetViews>
    <sheetView showGridLines="0" topLeftCell="B1" zoomScale="85" zoomScaleNormal="85" zoomScaleSheetLayoutView="100" workbookViewId="0">
      <selection activeCell="B1" sqref="B1"/>
    </sheetView>
  </sheetViews>
  <sheetFormatPr defaultRowHeight="12.75" x14ac:dyDescent="0.15"/>
  <cols>
    <col min="1" max="1" width="9" style="82" hidden="1" customWidth="1"/>
    <col min="2" max="2" width="1.125" style="84" customWidth="1"/>
    <col min="3" max="3" width="1.625" style="84" customWidth="1"/>
    <col min="4" max="9" width="2" style="84" customWidth="1"/>
    <col min="10" max="10" width="15.375" style="84" customWidth="1"/>
    <col min="11" max="11" width="21.625" style="84" bestFit="1" customWidth="1"/>
    <col min="12" max="12" width="3" style="84" bestFit="1" customWidth="1"/>
    <col min="13" max="13" width="21.625" style="84" bestFit="1" customWidth="1"/>
    <col min="14" max="14" width="3" style="84" bestFit="1" customWidth="1"/>
    <col min="15" max="15" width="21.625" style="84" bestFit="1" customWidth="1"/>
    <col min="16" max="16" width="3" style="84" bestFit="1" customWidth="1"/>
    <col min="17" max="17" width="21.625" style="84" customWidth="1"/>
    <col min="18" max="18" width="3" style="84" customWidth="1"/>
    <col min="19" max="19" width="1" style="84" customWidth="1"/>
    <col min="20" max="20" width="0" style="84" hidden="1" customWidth="1"/>
    <col min="21" max="24" width="9" style="84" hidden="1" customWidth="1"/>
    <col min="25" max="25" width="0" style="84" hidden="1" customWidth="1"/>
    <col min="26" max="16384" width="9" style="84"/>
  </cols>
  <sheetData>
    <row r="2" spans="1:24" ht="24" x14ac:dyDescent="0.25">
      <c r="B2" s="83"/>
      <c r="C2" s="189" t="s">
        <v>266</v>
      </c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</row>
    <row r="3" spans="1:24" ht="17.25" x14ac:dyDescent="0.2">
      <c r="B3" s="85"/>
      <c r="C3" s="190" t="s">
        <v>267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</row>
    <row r="4" spans="1:24" ht="17.25" x14ac:dyDescent="0.2">
      <c r="B4" s="85"/>
      <c r="C4" s="190" t="s">
        <v>268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</row>
    <row r="5" spans="1:24" ht="15.75" customHeight="1" thickBot="1" x14ac:dyDescent="0.2">
      <c r="B5" s="86"/>
      <c r="C5" s="87"/>
      <c r="D5" s="87"/>
      <c r="E5" s="87"/>
      <c r="F5" s="87"/>
      <c r="G5" s="87"/>
      <c r="H5" s="87"/>
      <c r="I5" s="87"/>
      <c r="J5" s="88"/>
      <c r="K5" s="87"/>
      <c r="L5" s="88"/>
      <c r="M5" s="87"/>
      <c r="N5" s="87"/>
      <c r="O5" s="87"/>
      <c r="P5" s="87"/>
      <c r="Q5" s="87"/>
      <c r="R5" s="88" t="s">
        <v>262</v>
      </c>
    </row>
    <row r="6" spans="1:24" ht="12.75" customHeight="1" x14ac:dyDescent="0.15">
      <c r="B6" s="89"/>
      <c r="C6" s="191" t="s">
        <v>0</v>
      </c>
      <c r="D6" s="192"/>
      <c r="E6" s="192"/>
      <c r="F6" s="192"/>
      <c r="G6" s="192"/>
      <c r="H6" s="192"/>
      <c r="I6" s="192"/>
      <c r="J6" s="193"/>
      <c r="K6" s="197" t="s">
        <v>255</v>
      </c>
      <c r="L6" s="192"/>
      <c r="M6" s="90"/>
      <c r="N6" s="90"/>
      <c r="O6" s="90"/>
      <c r="P6" s="90"/>
      <c r="Q6" s="90"/>
      <c r="R6" s="91"/>
    </row>
    <row r="7" spans="1:24" ht="29.25" customHeight="1" thickBot="1" x14ac:dyDescent="0.2">
      <c r="A7" s="82" t="s">
        <v>242</v>
      </c>
      <c r="B7" s="89"/>
      <c r="C7" s="194"/>
      <c r="D7" s="195"/>
      <c r="E7" s="195"/>
      <c r="F7" s="195"/>
      <c r="G7" s="195"/>
      <c r="H7" s="195"/>
      <c r="I7" s="195"/>
      <c r="J7" s="196"/>
      <c r="K7" s="198"/>
      <c r="L7" s="195"/>
      <c r="M7" s="199" t="s">
        <v>256</v>
      </c>
      <c r="N7" s="200"/>
      <c r="O7" s="199" t="s">
        <v>257</v>
      </c>
      <c r="P7" s="200"/>
      <c r="Q7" s="199" t="s">
        <v>147</v>
      </c>
      <c r="R7" s="201"/>
    </row>
    <row r="8" spans="1:24" ht="15.95" customHeight="1" x14ac:dyDescent="0.15">
      <c r="A8" s="82" t="s">
        <v>209</v>
      </c>
      <c r="B8" s="92"/>
      <c r="C8" s="93" t="s">
        <v>210</v>
      </c>
      <c r="D8" s="94"/>
      <c r="E8" s="94"/>
      <c r="F8" s="94"/>
      <c r="G8" s="94"/>
      <c r="H8" s="94"/>
      <c r="I8" s="94"/>
      <c r="J8" s="95"/>
      <c r="K8" s="96">
        <v>104863266</v>
      </c>
      <c r="L8" s="97"/>
      <c r="M8" s="96">
        <v>140227241</v>
      </c>
      <c r="N8" s="98"/>
      <c r="O8" s="96">
        <v>-35384509</v>
      </c>
      <c r="P8" s="98"/>
      <c r="Q8" s="99">
        <v>20534</v>
      </c>
      <c r="R8" s="100"/>
      <c r="U8" s="157">
        <f t="shared" ref="U8:U13" si="0">IF(COUNTIF(V8:X8,"-")=COUNTA(V8:X8),"-",SUM(V8:X8))</f>
        <v>104852002831</v>
      </c>
      <c r="V8" s="157">
        <v>140227240751</v>
      </c>
      <c r="W8" s="157">
        <v>-35395771533</v>
      </c>
      <c r="X8" s="157">
        <v>20533613</v>
      </c>
    </row>
    <row r="9" spans="1:24" ht="15.95" customHeight="1" x14ac:dyDescent="0.15">
      <c r="A9" s="82" t="s">
        <v>211</v>
      </c>
      <c r="B9" s="92"/>
      <c r="C9" s="24"/>
      <c r="D9" s="19" t="s">
        <v>212</v>
      </c>
      <c r="E9" s="19"/>
      <c r="F9" s="19"/>
      <c r="G9" s="19"/>
      <c r="H9" s="19"/>
      <c r="I9" s="19"/>
      <c r="J9" s="101"/>
      <c r="K9" s="102">
        <v>-29639243</v>
      </c>
      <c r="L9" s="103"/>
      <c r="M9" s="206"/>
      <c r="N9" s="207"/>
      <c r="O9" s="102">
        <v>-29639249</v>
      </c>
      <c r="P9" s="104"/>
      <c r="Q9" s="105">
        <v>6</v>
      </c>
      <c r="R9" s="106"/>
      <c r="U9" s="157">
        <f t="shared" si="0"/>
        <v>-29640563696</v>
      </c>
      <c r="V9" s="157" t="s">
        <v>11</v>
      </c>
      <c r="W9" s="157">
        <v>-29640570175</v>
      </c>
      <c r="X9" s="157">
        <v>6479</v>
      </c>
    </row>
    <row r="10" spans="1:24" ht="15.95" customHeight="1" x14ac:dyDescent="0.15">
      <c r="A10" s="82" t="s">
        <v>213</v>
      </c>
      <c r="B10" s="89"/>
      <c r="C10" s="107"/>
      <c r="D10" s="101" t="s">
        <v>214</v>
      </c>
      <c r="E10" s="101"/>
      <c r="F10" s="101"/>
      <c r="G10" s="101"/>
      <c r="H10" s="101"/>
      <c r="I10" s="101"/>
      <c r="J10" s="101"/>
      <c r="K10" s="102">
        <v>30094257</v>
      </c>
      <c r="L10" s="103"/>
      <c r="M10" s="208"/>
      <c r="N10" s="209"/>
      <c r="O10" s="102">
        <v>30094257</v>
      </c>
      <c r="P10" s="104"/>
      <c r="Q10" s="161" t="s">
        <v>274</v>
      </c>
      <c r="R10" s="108"/>
      <c r="U10" s="157">
        <f t="shared" si="0"/>
        <v>30094257390</v>
      </c>
      <c r="V10" s="157" t="s">
        <v>11</v>
      </c>
      <c r="W10" s="157">
        <f>IF(COUNTIF(W11:W12,"-")=COUNTA(W11:W12),"-",SUM(W11:W12))</f>
        <v>30094257390</v>
      </c>
      <c r="X10" s="157">
        <f>IF(COUNTIF(X11:X12,"-")=COUNTA(X11:X12),"-",SUM(X11:X12))</f>
        <v>0</v>
      </c>
    </row>
    <row r="11" spans="1:24" ht="15.95" customHeight="1" x14ac:dyDescent="0.15">
      <c r="A11" s="82" t="s">
        <v>215</v>
      </c>
      <c r="B11" s="89"/>
      <c r="C11" s="109"/>
      <c r="D11" s="101"/>
      <c r="E11" s="110" t="s">
        <v>216</v>
      </c>
      <c r="F11" s="110"/>
      <c r="G11" s="110"/>
      <c r="H11" s="110"/>
      <c r="I11" s="110"/>
      <c r="J11" s="101"/>
      <c r="K11" s="102">
        <v>22307656</v>
      </c>
      <c r="L11" s="103"/>
      <c r="M11" s="208"/>
      <c r="N11" s="209"/>
      <c r="O11" s="102">
        <v>22307656</v>
      </c>
      <c r="P11" s="104"/>
      <c r="Q11" s="161" t="s">
        <v>274</v>
      </c>
      <c r="R11" s="108"/>
      <c r="U11" s="157">
        <f t="shared" si="0"/>
        <v>22307655864</v>
      </c>
      <c r="V11" s="157" t="s">
        <v>11</v>
      </c>
      <c r="W11" s="157">
        <v>22307655864</v>
      </c>
      <c r="X11" s="157">
        <v>0</v>
      </c>
    </row>
    <row r="12" spans="1:24" ht="15.95" customHeight="1" x14ac:dyDescent="0.15">
      <c r="A12" s="82" t="s">
        <v>217</v>
      </c>
      <c r="B12" s="89"/>
      <c r="C12" s="111"/>
      <c r="D12" s="112"/>
      <c r="E12" s="112" t="s">
        <v>218</v>
      </c>
      <c r="F12" s="112"/>
      <c r="G12" s="112"/>
      <c r="H12" s="112"/>
      <c r="I12" s="112"/>
      <c r="J12" s="113"/>
      <c r="K12" s="114">
        <v>7786602</v>
      </c>
      <c r="L12" s="115"/>
      <c r="M12" s="210"/>
      <c r="N12" s="211"/>
      <c r="O12" s="114">
        <v>7786602</v>
      </c>
      <c r="P12" s="116"/>
      <c r="Q12" s="161" t="s">
        <v>274</v>
      </c>
      <c r="R12" s="117"/>
      <c r="U12" s="157">
        <f t="shared" si="0"/>
        <v>7786601526</v>
      </c>
      <c r="V12" s="157" t="s">
        <v>11</v>
      </c>
      <c r="W12" s="157">
        <v>7786601526</v>
      </c>
      <c r="X12" s="157">
        <v>0</v>
      </c>
    </row>
    <row r="13" spans="1:24" ht="15.95" customHeight="1" x14ac:dyDescent="0.15">
      <c r="A13" s="82" t="s">
        <v>219</v>
      </c>
      <c r="B13" s="89"/>
      <c r="C13" s="118"/>
      <c r="D13" s="119" t="s">
        <v>220</v>
      </c>
      <c r="E13" s="120"/>
      <c r="F13" s="119"/>
      <c r="G13" s="119"/>
      <c r="H13" s="119"/>
      <c r="I13" s="119"/>
      <c r="J13" s="121"/>
      <c r="K13" s="122">
        <v>455015</v>
      </c>
      <c r="L13" s="123"/>
      <c r="M13" s="212"/>
      <c r="N13" s="213"/>
      <c r="O13" s="122">
        <v>455008</v>
      </c>
      <c r="P13" s="124"/>
      <c r="Q13" s="125">
        <v>6</v>
      </c>
      <c r="R13" s="126"/>
      <c r="U13" s="157">
        <f t="shared" si="0"/>
        <v>453693694</v>
      </c>
      <c r="V13" s="157" t="s">
        <v>11</v>
      </c>
      <c r="W13" s="157">
        <f>IF(COUNTIF(W9:W10,"-")=COUNTA(W9:W10),"-",SUM(W9:W10))</f>
        <v>453687215</v>
      </c>
      <c r="X13" s="157">
        <f>IF(COUNTIF(X9:X10,"-")=COUNTA(X9:X10),"-",SUM(X9:X10))</f>
        <v>6479</v>
      </c>
    </row>
    <row r="14" spans="1:24" ht="15.95" customHeight="1" x14ac:dyDescent="0.15">
      <c r="A14" s="82" t="s">
        <v>221</v>
      </c>
      <c r="B14" s="89"/>
      <c r="C14" s="24"/>
      <c r="D14" s="127" t="s">
        <v>258</v>
      </c>
      <c r="E14" s="127"/>
      <c r="F14" s="127"/>
      <c r="G14" s="110"/>
      <c r="H14" s="110"/>
      <c r="I14" s="110"/>
      <c r="J14" s="101"/>
      <c r="K14" s="202"/>
      <c r="L14" s="203"/>
      <c r="M14" s="102" t="s">
        <v>11</v>
      </c>
      <c r="N14" s="104"/>
      <c r="O14" s="102" t="s">
        <v>11</v>
      </c>
      <c r="P14" s="104"/>
      <c r="Q14" s="214"/>
      <c r="R14" s="215"/>
      <c r="U14" s="157">
        <v>0</v>
      </c>
      <c r="V14" s="157" t="s">
        <v>11</v>
      </c>
      <c r="W14" s="157" t="s">
        <v>11</v>
      </c>
      <c r="X14" s="157" t="s">
        <v>11</v>
      </c>
    </row>
    <row r="15" spans="1:24" ht="15.95" customHeight="1" x14ac:dyDescent="0.15">
      <c r="A15" s="82" t="s">
        <v>222</v>
      </c>
      <c r="B15" s="89"/>
      <c r="C15" s="24"/>
      <c r="D15" s="127"/>
      <c r="E15" s="127" t="s">
        <v>223</v>
      </c>
      <c r="F15" s="110"/>
      <c r="G15" s="110"/>
      <c r="H15" s="110"/>
      <c r="I15" s="110"/>
      <c r="J15" s="101"/>
      <c r="K15" s="202"/>
      <c r="L15" s="203"/>
      <c r="M15" s="102" t="s">
        <v>11</v>
      </c>
      <c r="N15" s="104"/>
      <c r="O15" s="102" t="s">
        <v>11</v>
      </c>
      <c r="P15" s="104"/>
      <c r="Q15" s="204"/>
      <c r="R15" s="205"/>
      <c r="U15" s="157">
        <v>0</v>
      </c>
      <c r="V15" s="157" t="s">
        <v>11</v>
      </c>
      <c r="W15" s="157" t="s">
        <v>11</v>
      </c>
      <c r="X15" s="157" t="s">
        <v>11</v>
      </c>
    </row>
    <row r="16" spans="1:24" ht="15.95" customHeight="1" x14ac:dyDescent="0.15">
      <c r="A16" s="82" t="s">
        <v>224</v>
      </c>
      <c r="B16" s="89"/>
      <c r="C16" s="24"/>
      <c r="D16" s="127"/>
      <c r="E16" s="127" t="s">
        <v>225</v>
      </c>
      <c r="F16" s="127"/>
      <c r="G16" s="110"/>
      <c r="H16" s="110"/>
      <c r="I16" s="110"/>
      <c r="J16" s="101"/>
      <c r="K16" s="202"/>
      <c r="L16" s="203"/>
      <c r="M16" s="102" t="s">
        <v>11</v>
      </c>
      <c r="N16" s="104"/>
      <c r="O16" s="102" t="s">
        <v>11</v>
      </c>
      <c r="P16" s="104"/>
      <c r="Q16" s="204"/>
      <c r="R16" s="205"/>
      <c r="U16" s="157">
        <v>0</v>
      </c>
      <c r="V16" s="157" t="s">
        <v>11</v>
      </c>
      <c r="W16" s="157" t="s">
        <v>11</v>
      </c>
      <c r="X16" s="157" t="s">
        <v>11</v>
      </c>
    </row>
    <row r="17" spans="1:24" ht="15.95" customHeight="1" x14ac:dyDescent="0.15">
      <c r="A17" s="82" t="s">
        <v>226</v>
      </c>
      <c r="B17" s="89"/>
      <c r="C17" s="24"/>
      <c r="D17" s="127"/>
      <c r="E17" s="127" t="s">
        <v>227</v>
      </c>
      <c r="F17" s="127"/>
      <c r="G17" s="110"/>
      <c r="H17" s="110"/>
      <c r="I17" s="110"/>
      <c r="J17" s="101"/>
      <c r="K17" s="202"/>
      <c r="L17" s="203"/>
      <c r="M17" s="102" t="s">
        <v>11</v>
      </c>
      <c r="N17" s="104"/>
      <c r="O17" s="102" t="s">
        <v>11</v>
      </c>
      <c r="P17" s="104"/>
      <c r="Q17" s="204"/>
      <c r="R17" s="205"/>
      <c r="U17" s="157">
        <v>0</v>
      </c>
      <c r="V17" s="157" t="s">
        <v>11</v>
      </c>
      <c r="W17" s="157" t="s">
        <v>11</v>
      </c>
      <c r="X17" s="157" t="s">
        <v>11</v>
      </c>
    </row>
    <row r="18" spans="1:24" ht="15.95" customHeight="1" x14ac:dyDescent="0.15">
      <c r="A18" s="82" t="s">
        <v>228</v>
      </c>
      <c r="B18" s="89"/>
      <c r="C18" s="24"/>
      <c r="D18" s="127"/>
      <c r="E18" s="127" t="s">
        <v>229</v>
      </c>
      <c r="F18" s="127"/>
      <c r="G18" s="110"/>
      <c r="H18" s="20"/>
      <c r="I18" s="110"/>
      <c r="J18" s="101"/>
      <c r="K18" s="202"/>
      <c r="L18" s="203"/>
      <c r="M18" s="102" t="s">
        <v>11</v>
      </c>
      <c r="N18" s="104"/>
      <c r="O18" s="102" t="s">
        <v>11</v>
      </c>
      <c r="P18" s="104"/>
      <c r="Q18" s="204"/>
      <c r="R18" s="205"/>
      <c r="U18" s="157">
        <v>0</v>
      </c>
      <c r="V18" s="157" t="s">
        <v>11</v>
      </c>
      <c r="W18" s="157" t="s">
        <v>11</v>
      </c>
      <c r="X18" s="157" t="s">
        <v>11</v>
      </c>
    </row>
    <row r="19" spans="1:24" ht="15.95" customHeight="1" x14ac:dyDescent="0.15">
      <c r="A19" s="82" t="s">
        <v>230</v>
      </c>
      <c r="B19" s="89"/>
      <c r="C19" s="24"/>
      <c r="D19" s="127" t="s">
        <v>231</v>
      </c>
      <c r="E19" s="110"/>
      <c r="F19" s="110"/>
      <c r="G19" s="110"/>
      <c r="H19" s="110"/>
      <c r="I19" s="110"/>
      <c r="J19" s="101"/>
      <c r="K19" s="102" t="s">
        <v>11</v>
      </c>
      <c r="L19" s="103"/>
      <c r="M19" s="102" t="s">
        <v>11</v>
      </c>
      <c r="N19" s="104"/>
      <c r="O19" s="208"/>
      <c r="P19" s="209"/>
      <c r="Q19" s="208"/>
      <c r="R19" s="216"/>
      <c r="U19" s="157">
        <v>0</v>
      </c>
      <c r="V19" s="157" t="s">
        <v>11</v>
      </c>
      <c r="W19" s="157" t="s">
        <v>11</v>
      </c>
      <c r="X19" s="157" t="s">
        <v>11</v>
      </c>
    </row>
    <row r="20" spans="1:24" ht="15.95" customHeight="1" x14ac:dyDescent="0.15">
      <c r="A20" s="82" t="s">
        <v>232</v>
      </c>
      <c r="B20" s="89"/>
      <c r="C20" s="24"/>
      <c r="D20" s="127" t="s">
        <v>233</v>
      </c>
      <c r="E20" s="127"/>
      <c r="F20" s="110"/>
      <c r="G20" s="110"/>
      <c r="H20" s="110"/>
      <c r="I20" s="110"/>
      <c r="J20" s="101"/>
      <c r="K20" s="102">
        <v>1395673</v>
      </c>
      <c r="L20" s="103"/>
      <c r="M20" s="102" t="s">
        <v>11</v>
      </c>
      <c r="N20" s="104"/>
      <c r="O20" s="208"/>
      <c r="P20" s="209"/>
      <c r="Q20" s="208"/>
      <c r="R20" s="216"/>
      <c r="U20" s="157">
        <v>1395673278</v>
      </c>
      <c r="V20" s="157" t="s">
        <v>11</v>
      </c>
      <c r="W20" s="157" t="s">
        <v>11</v>
      </c>
      <c r="X20" s="157" t="s">
        <v>11</v>
      </c>
    </row>
    <row r="21" spans="1:24" ht="15.95" customHeight="1" x14ac:dyDescent="0.15">
      <c r="A21" s="82" t="s">
        <v>259</v>
      </c>
      <c r="B21" s="89"/>
      <c r="C21" s="24"/>
      <c r="D21" s="127" t="s">
        <v>234</v>
      </c>
      <c r="E21" s="127"/>
      <c r="F21" s="110"/>
      <c r="G21" s="110"/>
      <c r="H21" s="110"/>
      <c r="I21" s="110"/>
      <c r="J21" s="101"/>
      <c r="K21" s="102" t="s">
        <v>11</v>
      </c>
      <c r="L21" s="128"/>
      <c r="M21" s="208"/>
      <c r="N21" s="209"/>
      <c r="O21" s="208"/>
      <c r="P21" s="209"/>
      <c r="Q21" s="105" t="s">
        <v>11</v>
      </c>
      <c r="R21" s="108"/>
      <c r="U21" s="157">
        <f>IF(COUNTIF(V21:X21,"-")=COUNTA(V21:X21),"-",SUM(V21:X21))</f>
        <v>0</v>
      </c>
      <c r="V21" s="157" t="s">
        <v>11</v>
      </c>
      <c r="W21" s="157" t="s">
        <v>11</v>
      </c>
      <c r="X21" s="157">
        <v>0</v>
      </c>
    </row>
    <row r="22" spans="1:24" ht="15.95" customHeight="1" x14ac:dyDescent="0.15">
      <c r="A22" s="82" t="s">
        <v>260</v>
      </c>
      <c r="B22" s="89"/>
      <c r="C22" s="24"/>
      <c r="D22" s="127" t="s">
        <v>235</v>
      </c>
      <c r="E22" s="127"/>
      <c r="F22" s="110"/>
      <c r="G22" s="110"/>
      <c r="H22" s="110"/>
      <c r="I22" s="110"/>
      <c r="J22" s="101"/>
      <c r="K22" s="102" t="s">
        <v>11</v>
      </c>
      <c r="L22" s="128"/>
      <c r="M22" s="208"/>
      <c r="N22" s="209"/>
      <c r="O22" s="208"/>
      <c r="P22" s="209"/>
      <c r="Q22" s="105" t="s">
        <v>11</v>
      </c>
      <c r="R22" s="108"/>
      <c r="U22" s="157">
        <f>IF(COUNTIF(V22:X22,"-")=COUNTA(V22:X22),"-",SUM(V22:X22))</f>
        <v>0</v>
      </c>
      <c r="V22" s="157" t="s">
        <v>11</v>
      </c>
      <c r="W22" s="157" t="s">
        <v>11</v>
      </c>
      <c r="X22" s="157">
        <v>0</v>
      </c>
    </row>
    <row r="23" spans="1:24" ht="15.95" customHeight="1" x14ac:dyDescent="0.15">
      <c r="A23" s="82" t="s">
        <v>261</v>
      </c>
      <c r="B23" s="89"/>
      <c r="C23" s="24"/>
      <c r="D23" s="127" t="s">
        <v>236</v>
      </c>
      <c r="E23" s="127"/>
      <c r="F23" s="110"/>
      <c r="G23" s="110"/>
      <c r="H23" s="110"/>
      <c r="I23" s="110"/>
      <c r="J23" s="101"/>
      <c r="K23" s="102">
        <v>-6059</v>
      </c>
      <c r="L23" s="103"/>
      <c r="M23" s="208"/>
      <c r="N23" s="209"/>
      <c r="O23" s="208"/>
      <c r="P23" s="209"/>
      <c r="Q23" s="105">
        <v>-6059</v>
      </c>
      <c r="R23" s="108"/>
      <c r="U23" s="157">
        <f>IF(COUNTIF(V23:X23,"-")=COUNTA(V23:X23),"-",SUM(V23:X23))</f>
        <v>-6059235</v>
      </c>
      <c r="V23" s="157" t="s">
        <v>11</v>
      </c>
      <c r="W23" s="157" t="s">
        <v>11</v>
      </c>
      <c r="X23" s="157">
        <v>-6059235</v>
      </c>
    </row>
    <row r="24" spans="1:24" ht="15.95" customHeight="1" x14ac:dyDescent="0.15">
      <c r="A24" s="82" t="s">
        <v>237</v>
      </c>
      <c r="B24" s="89"/>
      <c r="C24" s="111"/>
      <c r="D24" s="112" t="s">
        <v>44</v>
      </c>
      <c r="E24" s="112"/>
      <c r="F24" s="112"/>
      <c r="G24" s="129"/>
      <c r="H24" s="129"/>
      <c r="I24" s="129"/>
      <c r="J24" s="113"/>
      <c r="K24" s="114">
        <v>442270</v>
      </c>
      <c r="L24" s="115"/>
      <c r="M24" s="114" t="s">
        <v>11</v>
      </c>
      <c r="N24" s="116"/>
      <c r="O24" s="114" t="s">
        <v>11</v>
      </c>
      <c r="P24" s="116"/>
      <c r="Q24" s="217"/>
      <c r="R24" s="218"/>
      <c r="S24" s="130"/>
      <c r="U24" s="157">
        <v>454853128</v>
      </c>
      <c r="V24" s="157" t="s">
        <v>11</v>
      </c>
      <c r="W24" s="157" t="s">
        <v>11</v>
      </c>
      <c r="X24" s="157" t="s">
        <v>11</v>
      </c>
    </row>
    <row r="25" spans="1:24" ht="15.95" customHeight="1" thickBot="1" x14ac:dyDescent="0.2">
      <c r="A25" s="82" t="s">
        <v>238</v>
      </c>
      <c r="B25" s="89"/>
      <c r="C25" s="131"/>
      <c r="D25" s="132" t="s">
        <v>239</v>
      </c>
      <c r="E25" s="132"/>
      <c r="F25" s="133"/>
      <c r="G25" s="133"/>
      <c r="H25" s="134"/>
      <c r="I25" s="133"/>
      <c r="J25" s="135"/>
      <c r="K25" s="136">
        <v>2286898</v>
      </c>
      <c r="L25" s="137"/>
      <c r="M25" s="136">
        <v>1428762</v>
      </c>
      <c r="N25" s="138"/>
      <c r="O25" s="136">
        <v>864189</v>
      </c>
      <c r="P25" s="138"/>
      <c r="Q25" s="139">
        <v>-6053</v>
      </c>
      <c r="R25" s="140"/>
      <c r="S25" s="130"/>
      <c r="U25" s="157">
        <f>IF(AND(U13="-",COUNTA(U19:U24)=COUNTIF(U19:U24,"-")),"-",SUM(U13,U19:U24))</f>
        <v>2298160865</v>
      </c>
      <c r="V25" s="157">
        <f>IF(AND(V26="-",V8="-"),"-",SUM(V26)-SUM(V8))</f>
        <v>1428761861</v>
      </c>
      <c r="W25" s="157">
        <f>IF(AND(W26="-",W8="-"),"-",SUM(W26)-SUM(W8))</f>
        <v>875451760</v>
      </c>
      <c r="X25" s="157">
        <f>IF(AND(X13="-",COUNTIF(X21:X23,"-")=COUNTA(X21:X23)),"-",SUM(X13,X21:X23))</f>
        <v>-6052756</v>
      </c>
    </row>
    <row r="26" spans="1:24" ht="15.95" customHeight="1" thickBot="1" x14ac:dyDescent="0.2">
      <c r="A26" s="82" t="s">
        <v>240</v>
      </c>
      <c r="B26" s="89"/>
      <c r="C26" s="141" t="s">
        <v>241</v>
      </c>
      <c r="D26" s="142"/>
      <c r="E26" s="142"/>
      <c r="F26" s="142"/>
      <c r="G26" s="143"/>
      <c r="H26" s="143"/>
      <c r="I26" s="143"/>
      <c r="J26" s="144"/>
      <c r="K26" s="145">
        <v>107150164</v>
      </c>
      <c r="L26" s="146"/>
      <c r="M26" s="145">
        <v>141656003</v>
      </c>
      <c r="N26" s="147"/>
      <c r="O26" s="145">
        <v>-34520320</v>
      </c>
      <c r="P26" s="147"/>
      <c r="Q26" s="148">
        <v>14481</v>
      </c>
      <c r="R26" s="149"/>
      <c r="S26" s="130"/>
      <c r="U26" s="157">
        <f>IF(AND(U25="-",U8="-"),"-",SUM(U8,U25))</f>
        <v>107150163696</v>
      </c>
      <c r="V26" s="157">
        <v>141656002612</v>
      </c>
      <c r="W26" s="157">
        <v>-34520319773</v>
      </c>
      <c r="X26" s="157">
        <f>IF(AND(X8="-",X25="-"),"-",SUM(X8,X25))</f>
        <v>14480857</v>
      </c>
    </row>
    <row r="27" spans="1:24" ht="6.75" customHeight="1" x14ac:dyDescent="0.15">
      <c r="B27" s="89"/>
      <c r="C27" s="150"/>
      <c r="D27" s="151"/>
      <c r="E27" s="151"/>
      <c r="F27" s="151"/>
      <c r="G27" s="151"/>
      <c r="H27" s="151"/>
      <c r="I27" s="151"/>
      <c r="J27" s="151"/>
      <c r="K27" s="89"/>
      <c r="L27" s="89"/>
      <c r="M27" s="89"/>
      <c r="N27" s="89"/>
      <c r="O27" s="89"/>
      <c r="P27" s="89"/>
      <c r="Q27" s="89"/>
      <c r="R27" s="19"/>
      <c r="S27" s="130"/>
    </row>
    <row r="28" spans="1:24" ht="15.6" customHeight="1" x14ac:dyDescent="0.15">
      <c r="B28" s="89"/>
      <c r="C28" s="152"/>
      <c r="D28" s="153"/>
      <c r="F28" s="154"/>
      <c r="G28" s="155"/>
      <c r="H28" s="154"/>
      <c r="I28" s="154"/>
      <c r="J28" s="152"/>
      <c r="K28" s="89"/>
      <c r="L28" s="89"/>
      <c r="M28" s="89"/>
      <c r="N28" s="89"/>
      <c r="O28" s="89"/>
      <c r="P28" s="89"/>
      <c r="Q28" s="89"/>
      <c r="R28" s="19"/>
      <c r="S28" s="130"/>
    </row>
  </sheetData>
  <mergeCells count="34">
    <mergeCell ref="Q24:R24"/>
    <mergeCell ref="M21:N21"/>
    <mergeCell ref="O21:P21"/>
    <mergeCell ref="M22:N22"/>
    <mergeCell ref="O22:P22"/>
    <mergeCell ref="M23:N23"/>
    <mergeCell ref="O23:P23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連結貸借対照表</vt:lpstr>
      <vt:lpstr>連結行政コスト計算書</vt:lpstr>
      <vt:lpstr>連結純資産変動計算書</vt:lpstr>
      <vt:lpstr>連結行政コスト計算書!Print_Area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niimi</dc:creator>
  <cp:lastModifiedBy>niimi</cp:lastModifiedBy>
  <cp:lastPrinted>2018-11-14T08:19:37Z</cp:lastPrinted>
  <dcterms:created xsi:type="dcterms:W3CDTF">2018-11-14T08:18:47Z</dcterms:created>
  <dcterms:modified xsi:type="dcterms:W3CDTF">2019-03-11T08:01:18Z</dcterms:modified>
</cp:coreProperties>
</file>