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28 作業フォルダ\70 公表用\"/>
    </mc:Choice>
  </mc:AlternateContent>
  <bookViews>
    <workbookView xWindow="0" yWindow="0" windowWidth="19200" windowHeight="10875"/>
  </bookViews>
  <sheets>
    <sheet name="貸借対照表" sheetId="5" r:id="rId1"/>
    <sheet name="行政コスト計算書" sheetId="6" r:id="rId2"/>
    <sheet name="純資産変動計算書" sheetId="7" r:id="rId3"/>
    <sheet name="資金収支計算書" sheetId="8" r:id="rId4"/>
  </sheets>
  <externalReferences>
    <externalReference r:id="rId5"/>
  </externalReferences>
  <definedNames>
    <definedName name="CSV">#REF!</definedName>
    <definedName name="CSVDATA">#REF!</definedName>
    <definedName name="_xlnm.Print_Area" localSheetId="1">行政コスト計算書!$B$1:$P$43</definedName>
    <definedName name="_xlnm.Print_Area" localSheetId="3">資金収支計算書!$B$1:$O$62</definedName>
    <definedName name="_xlnm.Print_Area" localSheetId="2">純資産変動計算書!$B$1:$Q$25</definedName>
    <definedName name="_xlnm.Print_Area" localSheetId="0">貸借対照表!$C$1:$AB$64</definedName>
    <definedName name="カテゴリ一覧">[1]カテゴリ!$M$6:$M$16</definedName>
    <definedName name="フォーム共通定義_「画面ＩＤ」入力セルの位置_行" localSheetId="2">#REF!</definedName>
    <definedName name="フォーム共通定義_「画面ＩＤ」入力セルの位置_行" localSheetId="0">#REF!</definedName>
    <definedName name="フォーム共通定義_「画面ＩＤ」入力セルの位置_行">#REF!</definedName>
    <definedName name="フォーム共通定義_「画面ＩＤ」入力セルの位置_列" localSheetId="2">#REF!</definedName>
    <definedName name="フォーム共通定義_「画面ＩＤ」入力セルの位置_列" localSheetId="0">#REF!</definedName>
    <definedName name="フォーム共通定義_「画面ＩＤ」入力セルの位置_列">#REF!</definedName>
    <definedName name="画面イベント定義_「画面ＩＤ」入力セルの位置_行" localSheetId="2">#REF!</definedName>
    <definedName name="画面イベント定義_「画面ＩＤ」入力セルの位置_行" localSheetId="0">#REF!</definedName>
    <definedName name="画面イベント定義_「画面ＩＤ」入力セルの位置_行">#REF!</definedName>
    <definedName name="画面イベント定義_「画面ＩＤ」入力セルの位置_列" localSheetId="2">#REF!</definedName>
    <definedName name="画面イベント定義_「画面ＩＤ」入力セルの位置_列" localSheetId="0">#REF!</definedName>
    <definedName name="画面イベント定義_「画面ＩＤ」入力セルの位置_列">#REF!</definedName>
    <definedName name="論理データ型一覧">[1]論理データ型!$A$3:$A$41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D56" i="5" l="1"/>
  <c r="AD52" i="5" s="1"/>
  <c r="AD47" i="5"/>
  <c r="AD40" i="5"/>
  <c r="AD36" i="5"/>
  <c r="AD25" i="5"/>
  <c r="AE13" i="5"/>
  <c r="AD9" i="5"/>
  <c r="AE7" i="5"/>
  <c r="Q59" i="8"/>
  <c r="Q48" i="8"/>
  <c r="Q45" i="8"/>
  <c r="Q51" i="8" s="1"/>
  <c r="Q37" i="8"/>
  <c r="Q31" i="8"/>
  <c r="Q43" i="8" s="1"/>
  <c r="Q25" i="8"/>
  <c r="Q20" i="8"/>
  <c r="Q15" i="8"/>
  <c r="Q10" i="8"/>
  <c r="U23" i="7"/>
  <c r="U21" i="7"/>
  <c r="U20" i="7"/>
  <c r="U19" i="7"/>
  <c r="W14" i="7"/>
  <c r="V14" i="7"/>
  <c r="V22" i="7" s="1"/>
  <c r="U12" i="7"/>
  <c r="U11" i="7"/>
  <c r="W10" i="7"/>
  <c r="U10" i="7" s="1"/>
  <c r="U9" i="7"/>
  <c r="U8" i="7"/>
  <c r="R38" i="6"/>
  <c r="R32" i="6"/>
  <c r="R28" i="6"/>
  <c r="R23" i="6"/>
  <c r="R19" i="6"/>
  <c r="R14" i="6"/>
  <c r="R9" i="6"/>
  <c r="AE22" i="5" l="1"/>
  <c r="AD39" i="5"/>
  <c r="AD8" i="5"/>
  <c r="Q9" i="8"/>
  <c r="Q29" i="8" s="1"/>
  <c r="Q52" i="8" s="1"/>
  <c r="Q55" i="8" s="1"/>
  <c r="Q60" i="8" s="1"/>
  <c r="W13" i="7"/>
  <c r="R8" i="6"/>
  <c r="R7" i="6" s="1"/>
  <c r="R31" i="6" s="1"/>
  <c r="R41" i="6" s="1"/>
  <c r="AD7" i="5" l="1"/>
  <c r="U13" i="7"/>
  <c r="W22" i="7"/>
  <c r="U22" i="7" s="1"/>
  <c r="AD62" i="5" l="1"/>
  <c r="AE61" i="5" s="1"/>
  <c r="AE24" i="5"/>
  <c r="AE25" i="5" l="1"/>
  <c r="AE62" i="5"/>
</calcChain>
</file>

<file path=xl/sharedStrings.xml><?xml version="1.0" encoding="utf-8"?>
<sst xmlns="http://schemas.openxmlformats.org/spreadsheetml/2006/main" count="458" uniqueCount="347">
  <si>
    <t>科目</t>
  </si>
  <si>
    <t>1010000</t>
  </si>
  <si>
    <t>資産合計</t>
  </si>
  <si>
    <t>1020000</t>
  </si>
  <si>
    <t>固定資産</t>
  </si>
  <si>
    <t>1030000</t>
  </si>
  <si>
    <t>有形固定資産</t>
  </si>
  <si>
    <t>1040000</t>
  </si>
  <si>
    <t>事業用資産</t>
  </si>
  <si>
    <t>1050000</t>
  </si>
  <si>
    <t>土地</t>
  </si>
  <si>
    <t>-</t>
  </si>
  <si>
    <t>1060000</t>
  </si>
  <si>
    <t>立木竹</t>
  </si>
  <si>
    <t>1070000</t>
  </si>
  <si>
    <t>建物</t>
  </si>
  <si>
    <t>1080000</t>
  </si>
  <si>
    <t>建物減価償却累計額</t>
  </si>
  <si>
    <t>1090000</t>
  </si>
  <si>
    <t>工作物</t>
  </si>
  <si>
    <t>1100000</t>
  </si>
  <si>
    <t>工作物減価償却累計額</t>
  </si>
  <si>
    <t>1110000</t>
  </si>
  <si>
    <t>船舶</t>
  </si>
  <si>
    <t>1120000</t>
  </si>
  <si>
    <t>船舶減価償却累計額</t>
  </si>
  <si>
    <t>1130000</t>
  </si>
  <si>
    <t>浮標等</t>
  </si>
  <si>
    <t>1140000</t>
  </si>
  <si>
    <t>浮標等減価償却累計額</t>
  </si>
  <si>
    <t>1150000</t>
  </si>
  <si>
    <t>航空機</t>
  </si>
  <si>
    <t>1160000</t>
  </si>
  <si>
    <t>航空機減価償却累計額</t>
  </si>
  <si>
    <t>1170000</t>
  </si>
  <si>
    <t>その他</t>
  </si>
  <si>
    <t>1180000</t>
  </si>
  <si>
    <t>その他減価償却累計額</t>
  </si>
  <si>
    <t>1190000</t>
  </si>
  <si>
    <t>建設仮勘定</t>
  </si>
  <si>
    <t>1200000</t>
  </si>
  <si>
    <t>インフラ資産</t>
  </si>
  <si>
    <t>1210000</t>
  </si>
  <si>
    <t>1220000</t>
  </si>
  <si>
    <t>1230000</t>
  </si>
  <si>
    <t>1240000</t>
  </si>
  <si>
    <t>1250000</t>
  </si>
  <si>
    <t>1260000</t>
  </si>
  <si>
    <t>1270000</t>
  </si>
  <si>
    <t>1280000</t>
  </si>
  <si>
    <t>1290000</t>
  </si>
  <si>
    <t>物品</t>
  </si>
  <si>
    <t>1300000</t>
  </si>
  <si>
    <t>物品減価償却累計額</t>
  </si>
  <si>
    <t>1310000</t>
  </si>
  <si>
    <t>無形固定資産</t>
  </si>
  <si>
    <t>1320000</t>
  </si>
  <si>
    <t>ソフトウェア</t>
  </si>
  <si>
    <t>1330000</t>
  </si>
  <si>
    <t>1340000</t>
  </si>
  <si>
    <t>投資その他の資産</t>
  </si>
  <si>
    <t>1350000</t>
  </si>
  <si>
    <t>投資及び出資金</t>
  </si>
  <si>
    <t>1360000</t>
  </si>
  <si>
    <t>有価証券</t>
  </si>
  <si>
    <t>1370000</t>
  </si>
  <si>
    <t>出資金</t>
  </si>
  <si>
    <t>1380000</t>
  </si>
  <si>
    <t>1390000</t>
  </si>
  <si>
    <t>投資損失引当金</t>
  </si>
  <si>
    <t>1400000</t>
  </si>
  <si>
    <t>長期延滞債権</t>
  </si>
  <si>
    <t>1410000</t>
  </si>
  <si>
    <t>長期貸付金</t>
  </si>
  <si>
    <t>1420000</t>
  </si>
  <si>
    <t>基金</t>
  </si>
  <si>
    <t>1430000</t>
  </si>
  <si>
    <t>減債基金</t>
  </si>
  <si>
    <t>1440000</t>
  </si>
  <si>
    <t>1450000</t>
  </si>
  <si>
    <t>1460000</t>
  </si>
  <si>
    <t>徴収不能引当金</t>
  </si>
  <si>
    <t>1470000</t>
  </si>
  <si>
    <t>流動資産</t>
  </si>
  <si>
    <t>1480000</t>
  </si>
  <si>
    <t>現金預金</t>
  </si>
  <si>
    <t>1490000</t>
  </si>
  <si>
    <t>未収金</t>
  </si>
  <si>
    <t>短期貸付金</t>
  </si>
  <si>
    <t>1510000</t>
  </si>
  <si>
    <t>1520000</t>
  </si>
  <si>
    <t>財政調整基金</t>
  </si>
  <si>
    <t>1530000</t>
  </si>
  <si>
    <t>1540000</t>
  </si>
  <si>
    <t>棚卸資産</t>
  </si>
  <si>
    <t>1550000</t>
  </si>
  <si>
    <t>1560000</t>
  </si>
  <si>
    <t>1570000</t>
  </si>
  <si>
    <t>1580000</t>
  </si>
  <si>
    <t>負債合計</t>
  </si>
  <si>
    <t>1590000</t>
  </si>
  <si>
    <t>固定負債</t>
  </si>
  <si>
    <t>1600000</t>
  </si>
  <si>
    <t>1610000</t>
  </si>
  <si>
    <t>長期未払金</t>
  </si>
  <si>
    <t>1620000</t>
  </si>
  <si>
    <t>退職手当引当金</t>
  </si>
  <si>
    <t>1630000</t>
  </si>
  <si>
    <t>損失補償等引当金</t>
  </si>
  <si>
    <t>1640000</t>
  </si>
  <si>
    <t>1650000</t>
  </si>
  <si>
    <t>流動負債</t>
  </si>
  <si>
    <t>1660000</t>
  </si>
  <si>
    <t>1670000</t>
  </si>
  <si>
    <t>未払金</t>
  </si>
  <si>
    <t>1680000</t>
  </si>
  <si>
    <t>未払費用</t>
  </si>
  <si>
    <t>1690000</t>
  </si>
  <si>
    <t>前受金</t>
  </si>
  <si>
    <t>1700000</t>
  </si>
  <si>
    <t>前受収益</t>
  </si>
  <si>
    <t>1710000</t>
  </si>
  <si>
    <t>賞与等引当金</t>
  </si>
  <si>
    <t>1720000</t>
  </si>
  <si>
    <t>預り金</t>
  </si>
  <si>
    <t>1730000</t>
  </si>
  <si>
    <t>1740000</t>
  </si>
  <si>
    <t>純資産合計</t>
  </si>
  <si>
    <t>1750000</t>
  </si>
  <si>
    <t>固定資産等形成分</t>
  </si>
  <si>
    <t>1760000</t>
  </si>
  <si>
    <t>余剰分（不足分）</t>
  </si>
  <si>
    <t>他団体出資等分</t>
  </si>
  <si>
    <t>2010000</t>
  </si>
  <si>
    <t>純経常行政コスト</t>
  </si>
  <si>
    <t>2020000</t>
  </si>
  <si>
    <t>経常費用</t>
  </si>
  <si>
    <t>2030000</t>
  </si>
  <si>
    <t>業務費用</t>
  </si>
  <si>
    <t>2040000</t>
  </si>
  <si>
    <t>人件費</t>
  </si>
  <si>
    <t>2050000</t>
  </si>
  <si>
    <t>職員給与費</t>
  </si>
  <si>
    <t>2060000</t>
  </si>
  <si>
    <t>賞与等引当金繰入額</t>
  </si>
  <si>
    <t>2070000</t>
  </si>
  <si>
    <t>退職手当引当金繰入額</t>
  </si>
  <si>
    <t>2080000</t>
  </si>
  <si>
    <t>2090000</t>
  </si>
  <si>
    <t>物件費等</t>
  </si>
  <si>
    <t>2100000</t>
  </si>
  <si>
    <t>物件費</t>
  </si>
  <si>
    <t>2110000</t>
  </si>
  <si>
    <t>維持補修費</t>
  </si>
  <si>
    <t>2120000</t>
  </si>
  <si>
    <t>減価償却費</t>
  </si>
  <si>
    <t>2130000</t>
  </si>
  <si>
    <t>2140000</t>
  </si>
  <si>
    <t>その他の業務費用</t>
  </si>
  <si>
    <t>2150000</t>
  </si>
  <si>
    <t>支払利息</t>
  </si>
  <si>
    <t>2160000</t>
  </si>
  <si>
    <t>徴収不能引当金繰入額</t>
  </si>
  <si>
    <t>2170000</t>
  </si>
  <si>
    <t>2180000</t>
  </si>
  <si>
    <t>移転費用</t>
  </si>
  <si>
    <t>2190000</t>
  </si>
  <si>
    <t>補助金等</t>
  </si>
  <si>
    <t>2200000</t>
  </si>
  <si>
    <t>社会保障給付</t>
  </si>
  <si>
    <t>2210000</t>
  </si>
  <si>
    <t>他会計への繰出金</t>
  </si>
  <si>
    <t>2220000</t>
  </si>
  <si>
    <t>2230000</t>
  </si>
  <si>
    <t>経常収益</t>
  </si>
  <si>
    <t>2240000</t>
  </si>
  <si>
    <t>使用料及び手数料</t>
  </si>
  <si>
    <t>2250000</t>
  </si>
  <si>
    <t>2260000</t>
  </si>
  <si>
    <t>純行政コスト</t>
  </si>
  <si>
    <t>2270000</t>
  </si>
  <si>
    <t>臨時損失</t>
  </si>
  <si>
    <t>2280000</t>
  </si>
  <si>
    <t>災害復旧事業費</t>
  </si>
  <si>
    <t>2290000</t>
  </si>
  <si>
    <t>資産除売却損</t>
  </si>
  <si>
    <t>2300000</t>
  </si>
  <si>
    <t>投資損失引当金繰入額</t>
  </si>
  <si>
    <t>2310000</t>
  </si>
  <si>
    <t>損失補償等引当金繰入額</t>
  </si>
  <si>
    <t>2320000</t>
  </si>
  <si>
    <t>2330000</t>
  </si>
  <si>
    <t>臨時利益</t>
  </si>
  <si>
    <t>2340000</t>
  </si>
  <si>
    <t>資産売却益</t>
  </si>
  <si>
    <t>2350000</t>
  </si>
  <si>
    <t>3010000</t>
  </si>
  <si>
    <t>前年度末純資産残高</t>
  </si>
  <si>
    <t>3020000</t>
  </si>
  <si>
    <t>純行政コスト（△）</t>
  </si>
  <si>
    <t>3030000</t>
  </si>
  <si>
    <t>財源</t>
  </si>
  <si>
    <t>3040000</t>
  </si>
  <si>
    <t>税収等</t>
  </si>
  <si>
    <t>3050000</t>
  </si>
  <si>
    <t>国県等補助金</t>
  </si>
  <si>
    <t>3060000</t>
  </si>
  <si>
    <t>本年度差額</t>
  </si>
  <si>
    <t>3070000</t>
  </si>
  <si>
    <t>3080000</t>
  </si>
  <si>
    <t>有形固定資産等の増加</t>
  </si>
  <si>
    <t>3090000</t>
  </si>
  <si>
    <t>有形固定資産等の減少</t>
  </si>
  <si>
    <t>3100000</t>
  </si>
  <si>
    <t>貸付金・基金等の増加</t>
  </si>
  <si>
    <t>3110000</t>
  </si>
  <si>
    <t>貸付金・基金等の減少</t>
  </si>
  <si>
    <t>3120000</t>
  </si>
  <si>
    <t>資産評価差額</t>
  </si>
  <si>
    <t>3130000</t>
  </si>
  <si>
    <t>無償所管換等</t>
  </si>
  <si>
    <t>比例連結割合変更に伴う差額</t>
  </si>
  <si>
    <t>3140000</t>
  </si>
  <si>
    <t>3150000</t>
  </si>
  <si>
    <t>本年度純資産変動額</t>
  </si>
  <si>
    <t>3160000</t>
  </si>
  <si>
    <t>本年度末純資産残高</t>
  </si>
  <si>
    <t>4010000</t>
  </si>
  <si>
    <t>業務活動収支</t>
  </si>
  <si>
    <t>4020000</t>
  </si>
  <si>
    <t>業務支出</t>
  </si>
  <si>
    <t>4030000</t>
  </si>
  <si>
    <t>業務費用支出</t>
  </si>
  <si>
    <t>4040000</t>
  </si>
  <si>
    <t>人件費支出</t>
  </si>
  <si>
    <t>4050000</t>
  </si>
  <si>
    <t>物件費等支出</t>
  </si>
  <si>
    <t>4060000</t>
  </si>
  <si>
    <t>支払利息支出</t>
  </si>
  <si>
    <t>4070000</t>
  </si>
  <si>
    <t>その他の支出</t>
  </si>
  <si>
    <t>4080000</t>
  </si>
  <si>
    <t>移転費用支出</t>
  </si>
  <si>
    <t>4090000</t>
  </si>
  <si>
    <t>補助金等支出</t>
  </si>
  <si>
    <t>4100000</t>
  </si>
  <si>
    <t>社会保障給付支出</t>
  </si>
  <si>
    <t>4110000</t>
  </si>
  <si>
    <t>他会計への繰出支出</t>
  </si>
  <si>
    <t>4120000</t>
  </si>
  <si>
    <t>4130000</t>
  </si>
  <si>
    <t>業務収入</t>
  </si>
  <si>
    <t>4140000</t>
  </si>
  <si>
    <t>税収等収入</t>
  </si>
  <si>
    <t>4150000</t>
  </si>
  <si>
    <t>国県等補助金収入</t>
  </si>
  <si>
    <t>4160000</t>
  </si>
  <si>
    <t>使用料及び手数料収入</t>
  </si>
  <si>
    <t>4170000</t>
  </si>
  <si>
    <t>その他の収入</t>
  </si>
  <si>
    <t>4180000</t>
  </si>
  <si>
    <t>臨時支出</t>
  </si>
  <si>
    <t>4190000</t>
  </si>
  <si>
    <t>災害復旧事業費支出</t>
  </si>
  <si>
    <t>4200000</t>
  </si>
  <si>
    <t>4210000</t>
  </si>
  <si>
    <t>臨時収入</t>
  </si>
  <si>
    <t>4220000</t>
  </si>
  <si>
    <t>投資活動収支</t>
  </si>
  <si>
    <t>4230000</t>
  </si>
  <si>
    <t>投資活動支出</t>
  </si>
  <si>
    <t>4240000</t>
  </si>
  <si>
    <t>公共施設等整備費支出</t>
  </si>
  <si>
    <t>4250000</t>
  </si>
  <si>
    <t>基金積立金支出</t>
  </si>
  <si>
    <t>4260000</t>
  </si>
  <si>
    <t>投資及び出資金支出</t>
  </si>
  <si>
    <t>4270000</t>
  </si>
  <si>
    <t>貸付金支出</t>
  </si>
  <si>
    <t>4280000</t>
  </si>
  <si>
    <t>4290000</t>
  </si>
  <si>
    <t>投資活動収入</t>
  </si>
  <si>
    <t>4300000</t>
  </si>
  <si>
    <t>4310000</t>
  </si>
  <si>
    <t>基金取崩収入</t>
  </si>
  <si>
    <t>4320000</t>
  </si>
  <si>
    <t>貸付金元金回収収入</t>
  </si>
  <si>
    <t>4330000</t>
  </si>
  <si>
    <t>資産売却収入</t>
  </si>
  <si>
    <t>4340000</t>
  </si>
  <si>
    <t>4350000</t>
  </si>
  <si>
    <t>財務活動収支</t>
  </si>
  <si>
    <t>4360000</t>
  </si>
  <si>
    <t>財務活動支出</t>
  </si>
  <si>
    <t>4370000</t>
  </si>
  <si>
    <t>4380000</t>
  </si>
  <si>
    <t>4390000</t>
  </si>
  <si>
    <t>財務活動収入</t>
  </si>
  <si>
    <t>4400000</t>
  </si>
  <si>
    <t>4410000</t>
  </si>
  <si>
    <t>4420000</t>
  </si>
  <si>
    <t>本年度資金収支額</t>
  </si>
  <si>
    <t>4430000</t>
  </si>
  <si>
    <t>前年度末資金残高</t>
  </si>
  <si>
    <t>4440000</t>
  </si>
  <si>
    <t>本年度末資金残高</t>
  </si>
  <si>
    <t>4450000</t>
  </si>
  <si>
    <t>前年度末歳計外現金残高</t>
  </si>
  <si>
    <t>4460000</t>
  </si>
  <si>
    <t>本年度歳計外現金増減額</t>
  </si>
  <si>
    <t>4470000</t>
  </si>
  <si>
    <t>本年度末歳計外現金残高</t>
  </si>
  <si>
    <t>4480000</t>
  </si>
  <si>
    <t>本年度末現金預金残高</t>
  </si>
  <si>
    <t>科目コード</t>
  </si>
  <si>
    <t>科目コー</t>
  </si>
  <si>
    <t>金額</t>
  </si>
  <si>
    <t>【資産の部】</t>
  </si>
  <si>
    <t>【負債の部】</t>
  </si>
  <si>
    <t>地方債</t>
  </si>
  <si>
    <t>1年内償還予定地方債</t>
  </si>
  <si>
    <t>【純資産の部】</t>
  </si>
  <si>
    <t>負債及び純資産合計</t>
  </si>
  <si>
    <t>合計</t>
  </si>
  <si>
    <t>固定資産
等形成分</t>
  </si>
  <si>
    <t>余剰分
（不足分）</t>
  </si>
  <si>
    <t>固定資産等の変動（内部変動）</t>
  </si>
  <si>
    <t>【業務活動収支】</t>
  </si>
  <si>
    <t>【投資活動収支】</t>
  </si>
  <si>
    <t>【財務活動収支】</t>
  </si>
  <si>
    <t>地方債償還支出</t>
  </si>
  <si>
    <t>地方債発行収入</t>
  </si>
  <si>
    <t>（単位：千円）</t>
  </si>
  <si>
    <t>自　平成２８年４月１日　</t>
    <phoneticPr fontId="11"/>
  </si>
  <si>
    <t>至　平成２９年３月３１日</t>
    <phoneticPr fontId="11"/>
  </si>
  <si>
    <t>-</t>
    <phoneticPr fontId="11"/>
  </si>
  <si>
    <t>-</t>
    <phoneticPr fontId="11"/>
  </si>
  <si>
    <t>自　平成２８年４月１日　</t>
    <phoneticPr fontId="11"/>
  </si>
  <si>
    <t>-</t>
    <phoneticPr fontId="11"/>
  </si>
  <si>
    <t>-</t>
    <phoneticPr fontId="11"/>
  </si>
  <si>
    <t>至　平成２９年３月３１日</t>
    <phoneticPr fontId="11"/>
  </si>
  <si>
    <t>（平成２９年３月３１日現在）</t>
  </si>
  <si>
    <t>一般会計等貸借対照表</t>
    <rPh sb="0" eb="5">
      <t>イッパンカイケイトウ</t>
    </rPh>
    <phoneticPr fontId="2"/>
  </si>
  <si>
    <t>一般会計等行政コスト計算書</t>
    <rPh sb="0" eb="2">
      <t>イッパン</t>
    </rPh>
    <rPh sb="2" eb="4">
      <t>カイケイ</t>
    </rPh>
    <rPh sb="4" eb="5">
      <t>トウ</t>
    </rPh>
    <phoneticPr fontId="11"/>
  </si>
  <si>
    <t>一般会計等純資産変動計算書</t>
    <rPh sb="0" eb="5">
      <t>イッパンカイケイトウ</t>
    </rPh>
    <phoneticPr fontId="11"/>
  </si>
  <si>
    <t>一般会計等資金収支計算書</t>
    <rPh sb="0" eb="5">
      <t>イッパンカイケイトウ</t>
    </rPh>
    <phoneticPr fontId="11"/>
  </si>
  <si>
    <t>-</t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</si>
</sst>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;&quot;△ &quot;#,##0"/>
    <numFmt numFmtId="177" formatCode="0;&quot;△ &quot;0"/>
    <numFmt numFmtId="178" formatCode="#,##0_ "/>
    <numFmt numFmtId="179" formatCode="#,##0;[Red]#,##0"/>
  </numFmts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0.5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trike/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i/>
      <sz val="11"/>
      <name val="ＭＳ Ｐゴシック"/>
      <family val="3"/>
      <charset val="128"/>
    </font>
    <font>
      <i/>
      <sz val="10"/>
      <name val="ＭＳ Ｐゴシック"/>
      <family val="3"/>
      <charset val="128"/>
    </font>
    <font>
      <i/>
      <sz val="10.5"/>
      <name val="ＭＳ Ｐゴシック"/>
      <family val="3"/>
      <charset val="128"/>
    </font>
    <font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/>
      <bottom/>
      <diagonal style="thin">
        <color indexed="64"/>
      </diagonal>
    </border>
    <border diagonalUp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>
      <left/>
      <right style="medium">
        <color indexed="64"/>
      </right>
      <top/>
      <bottom style="medium">
        <color indexed="64"/>
      </bottom>
      <diagonal/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</borders>
  <cellStyleXfs count="1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1" fillId="0" borderId="0"/>
    <xf numFmtId="0" fontId="3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3" fillId="0" borderId="0">
      <alignment vertical="center"/>
    </xf>
    <xf numFmtId="0" fontId="3" fillId="0" borderId="0">
      <alignment vertical="center"/>
    </xf>
  </cellStyleXfs>
  <cellXfs count="290">
    <xf numFmtId="0" fontId="0" fillId="0" borderId="0" xfId="0">
      <alignment vertical="center"/>
    </xf>
    <xf numFmtId="49" fontId="4" fillId="0" borderId="0" xfId="5" applyNumberFormat="1" applyFont="1" applyFill="1" applyAlignment="1">
      <alignment vertical="center"/>
    </xf>
    <xf numFmtId="0" fontId="5" fillId="0" borderId="0" xfId="5" applyFont="1" applyFill="1" applyBorder="1" applyAlignment="1"/>
    <xf numFmtId="0" fontId="4" fillId="0" borderId="0" xfId="5" applyFont="1" applyFill="1" applyAlignment="1">
      <alignment vertical="center"/>
    </xf>
    <xf numFmtId="49" fontId="8" fillId="0" borderId="0" xfId="5" applyNumberFormat="1" applyFont="1" applyFill="1" applyAlignment="1">
      <alignment vertical="center"/>
    </xf>
    <xf numFmtId="0" fontId="8" fillId="0" borderId="0" xfId="5" applyFont="1" applyFill="1" applyAlignment="1">
      <alignment vertical="center"/>
    </xf>
    <xf numFmtId="49" fontId="4" fillId="0" borderId="0" xfId="5" applyNumberFormat="1" applyFont="1" applyFill="1" applyAlignment="1">
      <alignment horizontal="center" vertical="center"/>
    </xf>
    <xf numFmtId="0" fontId="4" fillId="0" borderId="0" xfId="5" applyFont="1" applyFill="1" applyAlignment="1">
      <alignment horizontal="center" vertical="center"/>
    </xf>
    <xf numFmtId="0" fontId="1" fillId="0" borderId="6" xfId="5" applyFont="1" applyFill="1" applyBorder="1" applyAlignment="1">
      <alignment vertical="center"/>
    </xf>
    <xf numFmtId="0" fontId="1" fillId="0" borderId="0" xfId="5" applyFont="1" applyFill="1" applyBorder="1" applyAlignment="1">
      <alignment vertical="center"/>
    </xf>
    <xf numFmtId="38" fontId="1" fillId="0" borderId="0" xfId="6" applyFont="1" applyFill="1" applyBorder="1" applyAlignment="1">
      <alignment vertical="center"/>
    </xf>
    <xf numFmtId="0" fontId="1" fillId="0" borderId="0" xfId="7" applyFont="1" applyFill="1" applyBorder="1" applyAlignment="1">
      <alignment vertical="center"/>
    </xf>
    <xf numFmtId="0" fontId="1" fillId="0" borderId="19" xfId="5" applyFont="1" applyFill="1" applyBorder="1" applyAlignment="1">
      <alignment horizontal="right" vertical="center"/>
    </xf>
    <xf numFmtId="177" fontId="9" fillId="0" borderId="10" xfId="5" applyNumberFormat="1" applyFont="1" applyFill="1" applyBorder="1" applyAlignment="1">
      <alignment horizontal="center" vertical="center"/>
    </xf>
    <xf numFmtId="0" fontId="9" fillId="0" borderId="10" xfId="5" applyFont="1" applyFill="1" applyBorder="1" applyAlignment="1">
      <alignment horizontal="center" vertical="center"/>
    </xf>
    <xf numFmtId="38" fontId="1" fillId="0" borderId="6" xfId="6" applyFont="1" applyFill="1" applyBorder="1" applyAlignment="1">
      <alignment vertical="center"/>
    </xf>
    <xf numFmtId="38" fontId="10" fillId="0" borderId="0" xfId="6" applyFont="1" applyFill="1" applyBorder="1" applyAlignment="1">
      <alignment vertical="center"/>
    </xf>
    <xf numFmtId="0" fontId="10" fillId="0" borderId="0" xfId="5" applyFont="1" applyFill="1" applyBorder="1" applyAlignment="1">
      <alignment vertical="center"/>
    </xf>
    <xf numFmtId="0" fontId="1" fillId="0" borderId="9" xfId="5" applyFont="1" applyFill="1" applyBorder="1" applyAlignment="1">
      <alignment vertical="center"/>
    </xf>
    <xf numFmtId="0" fontId="1" fillId="0" borderId="0" xfId="5" applyFont="1" applyFill="1" applyAlignment="1">
      <alignment vertical="center"/>
    </xf>
    <xf numFmtId="0" fontId="9" fillId="0" borderId="10" xfId="5" applyFont="1" applyFill="1" applyBorder="1" applyAlignment="1">
      <alignment horizontal="right" vertical="center"/>
    </xf>
    <xf numFmtId="0" fontId="8" fillId="0" borderId="0" xfId="5" applyFont="1" applyFill="1" applyBorder="1" applyAlignment="1">
      <alignment vertical="center"/>
    </xf>
    <xf numFmtId="49" fontId="4" fillId="0" borderId="0" xfId="8" applyNumberFormat="1" applyFont="1" applyFill="1" applyAlignment="1">
      <alignment vertical="center"/>
    </xf>
    <xf numFmtId="0" fontId="12" fillId="0" borderId="0" xfId="8" applyFont="1" applyFill="1" applyBorder="1" applyAlignment="1"/>
    <xf numFmtId="0" fontId="4" fillId="0" borderId="0" xfId="8" applyFont="1" applyFill="1" applyAlignment="1">
      <alignment vertical="center"/>
    </xf>
    <xf numFmtId="0" fontId="12" fillId="0" borderId="0" xfId="8" applyFont="1" applyFill="1" applyBorder="1" applyAlignment="1">
      <alignment horizontal="center"/>
    </xf>
    <xf numFmtId="0" fontId="1" fillId="0" borderId="0" xfId="8" applyFont="1" applyFill="1" applyBorder="1" applyAlignment="1">
      <alignment horizontal="center"/>
    </xf>
    <xf numFmtId="0" fontId="1" fillId="0" borderId="0" xfId="8" applyFont="1" applyFill="1" applyBorder="1" applyAlignment="1"/>
    <xf numFmtId="0" fontId="1" fillId="0" borderId="0" xfId="8" applyFont="1" applyFill="1" applyBorder="1" applyAlignment="1">
      <alignment horizontal="right"/>
    </xf>
    <xf numFmtId="0" fontId="1" fillId="0" borderId="0" xfId="8" applyFont="1" applyFill="1" applyAlignment="1">
      <alignment vertical="center"/>
    </xf>
    <xf numFmtId="0" fontId="1" fillId="0" borderId="2" xfId="8" applyFont="1" applyFill="1" applyBorder="1" applyAlignment="1">
      <alignment vertical="center"/>
    </xf>
    <xf numFmtId="0" fontId="1" fillId="0" borderId="32" xfId="8" applyFont="1" applyFill="1" applyBorder="1" applyAlignment="1">
      <alignment vertical="center"/>
    </xf>
    <xf numFmtId="0" fontId="1" fillId="0" borderId="0" xfId="8" applyFont="1" applyFill="1" applyAlignment="1">
      <alignment horizontal="center" vertical="center"/>
    </xf>
    <xf numFmtId="38" fontId="1" fillId="0" borderId="37" xfId="6" applyFont="1" applyFill="1" applyBorder="1" applyAlignment="1">
      <alignment vertical="center"/>
    </xf>
    <xf numFmtId="38" fontId="1" fillId="0" borderId="4" xfId="6" applyFont="1" applyFill="1" applyBorder="1" applyAlignment="1">
      <alignment vertical="center"/>
    </xf>
    <xf numFmtId="0" fontId="1" fillId="0" borderId="4" xfId="8" applyFont="1" applyFill="1" applyBorder="1" applyAlignment="1">
      <alignment vertical="center"/>
    </xf>
    <xf numFmtId="176" fontId="1" fillId="0" borderId="3" xfId="8" applyNumberFormat="1" applyFont="1" applyFill="1" applyBorder="1" applyAlignment="1">
      <alignment horizontal="right" vertical="center"/>
    </xf>
    <xf numFmtId="179" fontId="9" fillId="0" borderId="4" xfId="8" applyNumberFormat="1" applyFont="1" applyFill="1" applyBorder="1" applyAlignment="1">
      <alignment horizontal="center" vertical="center"/>
    </xf>
    <xf numFmtId="176" fontId="9" fillId="0" borderId="38" xfId="8" applyNumberFormat="1" applyFont="1" applyFill="1" applyBorder="1" applyAlignment="1">
      <alignment horizontal="center" vertical="center"/>
    </xf>
    <xf numFmtId="176" fontId="1" fillId="0" borderId="4" xfId="8" applyNumberFormat="1" applyFont="1" applyFill="1" applyBorder="1" applyAlignment="1">
      <alignment horizontal="right" vertical="center"/>
    </xf>
    <xf numFmtId="176" fontId="9" fillId="0" borderId="5" xfId="8" applyNumberFormat="1" applyFont="1" applyFill="1" applyBorder="1" applyAlignment="1">
      <alignment horizontal="center" vertical="center"/>
    </xf>
    <xf numFmtId="0" fontId="1" fillId="0" borderId="0" xfId="8" applyFont="1" applyFill="1" applyBorder="1" applyAlignment="1">
      <alignment vertical="center"/>
    </xf>
    <xf numFmtId="176" fontId="1" fillId="0" borderId="19" xfId="8" applyNumberFormat="1" applyFont="1" applyFill="1" applyBorder="1" applyAlignment="1">
      <alignment horizontal="right" vertical="center"/>
    </xf>
    <xf numFmtId="179" fontId="9" fillId="0" borderId="0" xfId="8" applyNumberFormat="1" applyFont="1" applyFill="1" applyBorder="1" applyAlignment="1">
      <alignment horizontal="center" vertical="center"/>
    </xf>
    <xf numFmtId="176" fontId="9" fillId="0" borderId="9" xfId="8" applyNumberFormat="1" applyFont="1" applyFill="1" applyBorder="1" applyAlignment="1">
      <alignment horizontal="center" vertical="center"/>
    </xf>
    <xf numFmtId="176" fontId="1" fillId="0" borderId="0" xfId="8" applyNumberFormat="1" applyFont="1" applyFill="1" applyBorder="1" applyAlignment="1">
      <alignment horizontal="right" vertical="center"/>
    </xf>
    <xf numFmtId="176" fontId="9" fillId="0" borderId="8" xfId="8" applyNumberFormat="1" applyFont="1" applyFill="1" applyBorder="1" applyAlignment="1">
      <alignment horizontal="center" vertical="center"/>
    </xf>
    <xf numFmtId="0" fontId="1" fillId="0" borderId="6" xfId="8" applyFont="1" applyFill="1" applyBorder="1" applyAlignment="1">
      <alignment vertical="center"/>
    </xf>
    <xf numFmtId="176" fontId="9" fillId="0" borderId="10" xfId="8" applyNumberFormat="1" applyFont="1" applyFill="1" applyBorder="1" applyAlignment="1">
      <alignment horizontal="center" vertical="center"/>
    </xf>
    <xf numFmtId="0" fontId="1" fillId="0" borderId="6" xfId="9" applyFont="1" applyFill="1" applyBorder="1" applyAlignment="1">
      <alignment horizontal="left" vertical="center"/>
    </xf>
    <xf numFmtId="0" fontId="1" fillId="0" borderId="0" xfId="9" applyFont="1" applyFill="1" applyBorder="1" applyAlignment="1">
      <alignment horizontal="left" vertical="center"/>
    </xf>
    <xf numFmtId="38" fontId="1" fillId="0" borderId="11" xfId="6" applyFont="1" applyFill="1" applyBorder="1" applyAlignment="1">
      <alignment vertical="center"/>
    </xf>
    <xf numFmtId="0" fontId="1" fillId="0" borderId="12" xfId="9" applyFont="1" applyFill="1" applyBorder="1" applyAlignment="1">
      <alignment vertical="center"/>
    </xf>
    <xf numFmtId="0" fontId="1" fillId="0" borderId="12" xfId="8" applyFont="1" applyFill="1" applyBorder="1" applyAlignment="1">
      <alignment vertical="center"/>
    </xf>
    <xf numFmtId="176" fontId="1" fillId="0" borderId="23" xfId="8" applyNumberFormat="1" applyFont="1" applyFill="1" applyBorder="1" applyAlignment="1">
      <alignment horizontal="right" vertical="center"/>
    </xf>
    <xf numFmtId="179" fontId="9" fillId="0" borderId="12" xfId="8" applyNumberFormat="1" applyFont="1" applyFill="1" applyBorder="1" applyAlignment="1">
      <alignment horizontal="center" vertical="center"/>
    </xf>
    <xf numFmtId="176" fontId="9" fillId="0" borderId="13" xfId="8" applyNumberFormat="1" applyFont="1" applyFill="1" applyBorder="1" applyAlignment="1">
      <alignment horizontal="center" vertical="center"/>
    </xf>
    <xf numFmtId="176" fontId="1" fillId="0" borderId="12" xfId="8" applyNumberFormat="1" applyFont="1" applyFill="1" applyBorder="1" applyAlignment="1">
      <alignment horizontal="right" vertical="center"/>
    </xf>
    <xf numFmtId="176" fontId="9" fillId="0" borderId="14" xfId="8" applyNumberFormat="1" applyFont="1" applyFill="1" applyBorder="1" applyAlignment="1">
      <alignment horizontal="center" vertical="center"/>
    </xf>
    <xf numFmtId="38" fontId="1" fillId="0" borderId="20" xfId="6" applyFont="1" applyFill="1" applyBorder="1" applyAlignment="1">
      <alignment vertical="center"/>
    </xf>
    <xf numFmtId="0" fontId="1" fillId="0" borderId="7" xfId="9" applyFont="1" applyFill="1" applyBorder="1" applyAlignment="1">
      <alignment vertical="center"/>
    </xf>
    <xf numFmtId="0" fontId="1" fillId="0" borderId="45" xfId="9" applyFont="1" applyFill="1" applyBorder="1" applyAlignment="1">
      <alignment vertical="center"/>
    </xf>
    <xf numFmtId="0" fontId="1" fillId="0" borderId="7" xfId="8" applyFont="1" applyFill="1" applyBorder="1" applyAlignment="1">
      <alignment vertical="center"/>
    </xf>
    <xf numFmtId="179" fontId="9" fillId="0" borderId="46" xfId="8" applyNumberFormat="1" applyFont="1" applyFill="1" applyBorder="1" applyAlignment="1">
      <alignment horizontal="center" vertical="center"/>
    </xf>
    <xf numFmtId="176" fontId="1" fillId="0" borderId="7" xfId="8" applyNumberFormat="1" applyFont="1" applyFill="1" applyBorder="1" applyAlignment="1">
      <alignment horizontal="right" vertical="center"/>
    </xf>
    <xf numFmtId="176" fontId="9" fillId="0" borderId="22" xfId="8" applyNumberFormat="1" applyFont="1" applyFill="1" applyBorder="1" applyAlignment="1">
      <alignment horizontal="center" vertical="center"/>
    </xf>
    <xf numFmtId="0" fontId="1" fillId="0" borderId="0" xfId="9" applyFont="1" applyFill="1" applyBorder="1" applyAlignment="1">
      <alignment vertical="center"/>
    </xf>
    <xf numFmtId="0" fontId="1" fillId="0" borderId="12" xfId="9" applyFont="1" applyFill="1" applyBorder="1" applyAlignment="1">
      <alignment horizontal="left" vertical="center"/>
    </xf>
    <xf numFmtId="38" fontId="8" fillId="0" borderId="0" xfId="6" applyFont="1" applyFill="1" applyBorder="1" applyAlignment="1">
      <alignment vertical="center"/>
    </xf>
    <xf numFmtId="38" fontId="1" fillId="0" borderId="24" xfId="6" applyFont="1" applyFill="1" applyBorder="1" applyAlignment="1">
      <alignment vertical="center"/>
    </xf>
    <xf numFmtId="0" fontId="1" fillId="0" borderId="25" xfId="9" applyFont="1" applyFill="1" applyBorder="1" applyAlignment="1">
      <alignment vertical="center"/>
    </xf>
    <xf numFmtId="0" fontId="1" fillId="0" borderId="25" xfId="9" applyFont="1" applyFill="1" applyBorder="1" applyAlignment="1">
      <alignment horizontal="left" vertical="center"/>
    </xf>
    <xf numFmtId="0" fontId="10" fillId="0" borderId="25" xfId="9" applyFont="1" applyFill="1" applyBorder="1" applyAlignment="1">
      <alignment horizontal="left" vertical="center"/>
    </xf>
    <xf numFmtId="0" fontId="1" fillId="0" borderId="25" xfId="8" applyFont="1" applyFill="1" applyBorder="1" applyAlignment="1">
      <alignment vertical="center"/>
    </xf>
    <xf numFmtId="176" fontId="1" fillId="0" borderId="27" xfId="8" applyNumberFormat="1" applyFont="1" applyFill="1" applyBorder="1" applyAlignment="1">
      <alignment horizontal="right" vertical="center"/>
    </xf>
    <xf numFmtId="179" fontId="9" fillId="0" borderId="25" xfId="8" applyNumberFormat="1" applyFont="1" applyFill="1" applyBorder="1" applyAlignment="1">
      <alignment horizontal="center" vertical="center"/>
    </xf>
    <xf numFmtId="176" fontId="9" fillId="0" borderId="26" xfId="8" applyNumberFormat="1" applyFont="1" applyFill="1" applyBorder="1" applyAlignment="1">
      <alignment horizontal="center" vertical="center"/>
    </xf>
    <xf numFmtId="176" fontId="1" fillId="0" borderId="25" xfId="8" applyNumberFormat="1" applyFont="1" applyFill="1" applyBorder="1" applyAlignment="1">
      <alignment horizontal="right" vertical="center"/>
    </xf>
    <xf numFmtId="176" fontId="9" fillId="0" borderId="28" xfId="6" applyNumberFormat="1" applyFont="1" applyFill="1" applyBorder="1" applyAlignment="1">
      <alignment horizontal="center" vertical="center"/>
    </xf>
    <xf numFmtId="38" fontId="1" fillId="0" borderId="33" xfId="6" applyFont="1" applyFill="1" applyBorder="1" applyAlignment="1">
      <alignment vertical="center"/>
    </xf>
    <xf numFmtId="0" fontId="1" fillId="0" borderId="34" xfId="9" applyFont="1" applyFill="1" applyBorder="1" applyAlignment="1">
      <alignment vertical="center"/>
    </xf>
    <xf numFmtId="0" fontId="1" fillId="0" borderId="34" xfId="9" applyFont="1" applyFill="1" applyBorder="1" applyAlignment="1">
      <alignment horizontal="left" vertical="center"/>
    </xf>
    <xf numFmtId="0" fontId="1" fillId="0" borderId="34" xfId="8" applyFont="1" applyFill="1" applyBorder="1" applyAlignment="1">
      <alignment vertical="center"/>
    </xf>
    <xf numFmtId="176" fontId="1" fillId="0" borderId="36" xfId="8" applyNumberFormat="1" applyFont="1" applyFill="1" applyBorder="1" applyAlignment="1">
      <alignment horizontal="right" vertical="center"/>
    </xf>
    <xf numFmtId="179" fontId="9" fillId="0" borderId="34" xfId="8" applyNumberFormat="1" applyFont="1" applyFill="1" applyBorder="1" applyAlignment="1">
      <alignment horizontal="center" vertical="center"/>
    </xf>
    <xf numFmtId="176" fontId="9" fillId="0" borderId="35" xfId="8" applyNumberFormat="1" applyFont="1" applyFill="1" applyBorder="1" applyAlignment="1">
      <alignment horizontal="center" vertical="center"/>
    </xf>
    <xf numFmtId="176" fontId="1" fillId="0" borderId="34" xfId="8" applyNumberFormat="1" applyFont="1" applyFill="1" applyBorder="1" applyAlignment="1">
      <alignment horizontal="right" vertical="center"/>
    </xf>
    <xf numFmtId="176" fontId="9" fillId="0" borderId="52" xfId="6" applyNumberFormat="1" applyFont="1" applyFill="1" applyBorder="1" applyAlignment="1">
      <alignment horizontal="center" vertical="center"/>
    </xf>
    <xf numFmtId="0" fontId="1" fillId="0" borderId="2" xfId="8" applyFont="1" applyFill="1" applyBorder="1" applyAlignment="1">
      <alignment vertical="top" wrapText="1"/>
    </xf>
    <xf numFmtId="0" fontId="1" fillId="0" borderId="2" xfId="8" applyFont="1" applyFill="1" applyBorder="1" applyAlignment="1">
      <alignment vertical="top"/>
    </xf>
    <xf numFmtId="0" fontId="1" fillId="0" borderId="0" xfId="8" applyFont="1" applyFill="1" applyBorder="1" applyAlignment="1">
      <alignment vertical="top"/>
    </xf>
    <xf numFmtId="0" fontId="1" fillId="0" borderId="0" xfId="8" applyFont="1" applyFill="1" applyBorder="1" applyAlignment="1">
      <alignment horizontal="right" vertical="center"/>
    </xf>
    <xf numFmtId="176" fontId="9" fillId="0" borderId="28" xfId="8" applyNumberFormat="1" applyFont="1" applyFill="1" applyBorder="1" applyAlignment="1">
      <alignment horizontal="center" vertical="center"/>
    </xf>
    <xf numFmtId="176" fontId="9" fillId="0" borderId="52" xfId="8" applyNumberFormat="1" applyFont="1" applyFill="1" applyBorder="1" applyAlignment="1">
      <alignment horizontal="center" vertical="center"/>
    </xf>
    <xf numFmtId="176" fontId="4" fillId="0" borderId="0" xfId="8" applyNumberFormat="1" applyFont="1" applyFill="1" applyAlignment="1">
      <alignment vertical="center"/>
    </xf>
    <xf numFmtId="176" fontId="1" fillId="0" borderId="0" xfId="5" applyNumberFormat="1" applyFont="1" applyFill="1" applyBorder="1" applyAlignment="1">
      <alignment vertical="center"/>
    </xf>
    <xf numFmtId="176" fontId="1" fillId="0" borderId="19" xfId="5" applyNumberFormat="1" applyFont="1" applyFill="1" applyBorder="1" applyAlignment="1">
      <alignment horizontal="right" vertical="center"/>
    </xf>
    <xf numFmtId="176" fontId="10" fillId="0" borderId="0" xfId="5" applyNumberFormat="1" applyFont="1" applyFill="1" applyBorder="1" applyAlignment="1">
      <alignment vertical="center"/>
    </xf>
    <xf numFmtId="38" fontId="1" fillId="0" borderId="0" xfId="6" applyFont="1" applyFill="1" applyBorder="1" applyAlignment="1">
      <alignment horizontal="center" vertical="center"/>
    </xf>
    <xf numFmtId="0" fontId="6" fillId="0" borderId="0" xfId="5" applyFont="1" applyFill="1" applyBorder="1" applyAlignment="1">
      <alignment horizontal="center"/>
    </xf>
    <xf numFmtId="0" fontId="1" fillId="0" borderId="15" xfId="5" applyFont="1" applyFill="1" applyBorder="1" applyAlignment="1">
      <alignment horizontal="center" vertical="center"/>
    </xf>
    <xf numFmtId="0" fontId="1" fillId="0" borderId="16" xfId="5" applyFont="1" applyFill="1" applyBorder="1" applyAlignment="1">
      <alignment horizontal="center" vertical="center"/>
    </xf>
    <xf numFmtId="0" fontId="1" fillId="0" borderId="16" xfId="5" applyFont="1" applyFill="1" applyBorder="1" applyAlignment="1">
      <alignment vertical="center"/>
    </xf>
    <xf numFmtId="0" fontId="1" fillId="0" borderId="17" xfId="5" applyFont="1" applyFill="1" applyBorder="1" applyAlignment="1">
      <alignment horizontal="center" vertical="center"/>
    </xf>
    <xf numFmtId="0" fontId="1" fillId="0" borderId="18" xfId="5" applyFont="1" applyFill="1" applyBorder="1" applyAlignment="1">
      <alignment horizontal="center" vertical="center"/>
    </xf>
    <xf numFmtId="38" fontId="1" fillId="0" borderId="20" xfId="6" applyFont="1" applyFill="1" applyBorder="1" applyAlignment="1">
      <alignment horizontal="center" vertical="center"/>
    </xf>
    <xf numFmtId="38" fontId="1" fillId="0" borderId="7" xfId="6" applyFont="1" applyFill="1" applyBorder="1" applyAlignment="1">
      <alignment horizontal="center" vertical="center"/>
    </xf>
    <xf numFmtId="38" fontId="1" fillId="0" borderId="6" xfId="6" applyFont="1" applyFill="1" applyBorder="1" applyAlignment="1">
      <alignment horizontal="center" vertical="center"/>
    </xf>
    <xf numFmtId="38" fontId="1" fillId="0" borderId="0" xfId="6" applyFont="1" applyFill="1" applyBorder="1" applyAlignment="1">
      <alignment horizontal="center" vertical="center"/>
    </xf>
    <xf numFmtId="0" fontId="1" fillId="0" borderId="24" xfId="5" applyFont="1" applyFill="1" applyBorder="1" applyAlignment="1">
      <alignment horizontal="center" vertical="center"/>
    </xf>
    <xf numFmtId="0" fontId="1" fillId="0" borderId="25" xfId="5" applyFont="1" applyFill="1" applyBorder="1" applyAlignment="1">
      <alignment horizontal="center" vertical="center"/>
    </xf>
    <xf numFmtId="0" fontId="1" fillId="0" borderId="26" xfId="5" applyFont="1" applyFill="1" applyBorder="1" applyAlignment="1">
      <alignment horizontal="center" vertical="center"/>
    </xf>
    <xf numFmtId="38" fontId="1" fillId="0" borderId="15" xfId="6" applyFont="1" applyFill="1" applyBorder="1" applyAlignment="1">
      <alignment horizontal="center" vertical="center"/>
    </xf>
    <xf numFmtId="38" fontId="1" fillId="0" borderId="16" xfId="6" applyFont="1" applyFill="1" applyBorder="1" applyAlignment="1">
      <alignment horizontal="center" vertical="center"/>
    </xf>
    <xf numFmtId="176" fontId="1" fillId="0" borderId="29" xfId="6" applyNumberFormat="1" applyFont="1" applyFill="1" applyBorder="1" applyAlignment="1">
      <alignment horizontal="center" vertical="center"/>
    </xf>
    <xf numFmtId="0" fontId="1" fillId="0" borderId="29" xfId="5" applyFont="1" applyFill="1" applyBorder="1" applyAlignment="1">
      <alignment horizontal="center" vertical="center"/>
    </xf>
    <xf numFmtId="0" fontId="6" fillId="0" borderId="0" xfId="8" applyFont="1" applyFill="1" applyBorder="1" applyAlignment="1">
      <alignment horizontal="center"/>
    </xf>
    <xf numFmtId="0" fontId="7" fillId="0" borderId="0" xfId="8" applyFont="1" applyFill="1" applyBorder="1" applyAlignment="1">
      <alignment horizontal="center"/>
    </xf>
    <xf numFmtId="0" fontId="1" fillId="0" borderId="1" xfId="8" applyFont="1" applyFill="1" applyBorder="1" applyAlignment="1">
      <alignment horizontal="center" vertical="center"/>
    </xf>
    <xf numFmtId="0" fontId="1" fillId="0" borderId="2" xfId="8" applyFont="1" applyFill="1" applyBorder="1" applyAlignment="1">
      <alignment horizontal="center" vertical="center"/>
    </xf>
    <xf numFmtId="0" fontId="1" fillId="0" borderId="30" xfId="8" applyFont="1" applyFill="1" applyBorder="1" applyAlignment="1">
      <alignment horizontal="center" vertical="center"/>
    </xf>
    <xf numFmtId="0" fontId="1" fillId="0" borderId="33" xfId="8" applyFont="1" applyFill="1" applyBorder="1" applyAlignment="1">
      <alignment horizontal="center" vertical="center"/>
    </xf>
    <xf numFmtId="0" fontId="1" fillId="0" borderId="34" xfId="8" applyFont="1" applyFill="1" applyBorder="1" applyAlignment="1">
      <alignment horizontal="center" vertical="center"/>
    </xf>
    <xf numFmtId="0" fontId="1" fillId="0" borderId="35" xfId="8" applyFont="1" applyFill="1" applyBorder="1" applyAlignment="1">
      <alignment horizontal="center" vertical="center"/>
    </xf>
    <xf numFmtId="0" fontId="1" fillId="0" borderId="31" xfId="8" applyFont="1" applyFill="1" applyBorder="1" applyAlignment="1">
      <alignment horizontal="center" vertical="center"/>
    </xf>
    <xf numFmtId="0" fontId="1" fillId="0" borderId="36" xfId="8" applyFont="1" applyFill="1" applyBorder="1" applyAlignment="1">
      <alignment horizontal="center" vertical="center"/>
    </xf>
    <xf numFmtId="0" fontId="1" fillId="0" borderId="27" xfId="8" applyFont="1" applyFill="1" applyBorder="1" applyAlignment="1">
      <alignment horizontal="center" vertical="center" wrapText="1"/>
    </xf>
    <xf numFmtId="0" fontId="1" fillId="0" borderId="25" xfId="8" applyFont="1" applyFill="1" applyBorder="1" applyAlignment="1">
      <alignment horizontal="center" vertical="center" wrapText="1"/>
    </xf>
    <xf numFmtId="0" fontId="1" fillId="0" borderId="28" xfId="8" applyFont="1" applyFill="1" applyBorder="1" applyAlignment="1">
      <alignment horizontal="center" vertical="center" wrapText="1"/>
    </xf>
    <xf numFmtId="176" fontId="1" fillId="0" borderId="41" xfId="8" applyNumberFormat="1" applyFont="1" applyFill="1" applyBorder="1" applyAlignment="1">
      <alignment horizontal="right" vertical="center"/>
    </xf>
    <xf numFmtId="176" fontId="1" fillId="0" borderId="42" xfId="8" applyNumberFormat="1" applyFont="1" applyFill="1" applyBorder="1" applyAlignment="1">
      <alignment horizontal="right" vertical="center"/>
    </xf>
    <xf numFmtId="176" fontId="1" fillId="0" borderId="54" xfId="8" applyNumberFormat="1" applyFont="1" applyFill="1" applyBorder="1" applyAlignment="1">
      <alignment horizontal="center" vertical="center"/>
    </xf>
    <xf numFmtId="176" fontId="1" fillId="0" borderId="50" xfId="8" applyNumberFormat="1" applyFont="1" applyFill="1" applyBorder="1" applyAlignment="1">
      <alignment horizontal="center" vertical="center"/>
    </xf>
    <xf numFmtId="179" fontId="1" fillId="0" borderId="39" xfId="8" applyNumberFormat="1" applyFont="1" applyFill="1" applyBorder="1" applyAlignment="1">
      <alignment horizontal="right" vertical="center"/>
    </xf>
    <xf numFmtId="179" fontId="1" fillId="0" borderId="41" xfId="8" applyNumberFormat="1" applyFont="1" applyFill="1" applyBorder="1" applyAlignment="1">
      <alignment horizontal="center" vertical="center"/>
    </xf>
    <xf numFmtId="179" fontId="1" fillId="0" borderId="42" xfId="8" applyNumberFormat="1" applyFont="1" applyFill="1" applyBorder="1" applyAlignment="1">
      <alignment horizontal="center" vertical="center"/>
    </xf>
    <xf numFmtId="179" fontId="1" fillId="0" borderId="43" xfId="8" applyNumberFormat="1" applyFont="1" applyFill="1" applyBorder="1" applyAlignment="1">
      <alignment horizontal="center" vertical="center"/>
    </xf>
    <xf numFmtId="179" fontId="1" fillId="0" borderId="44" xfId="8" applyNumberFormat="1" applyFont="1" applyFill="1" applyBorder="1" applyAlignment="1">
      <alignment horizontal="center" vertical="center"/>
    </xf>
    <xf numFmtId="179" fontId="1" fillId="0" borderId="47" xfId="8" applyNumberFormat="1" applyFont="1" applyFill="1" applyBorder="1" applyAlignment="1">
      <alignment horizontal="center" vertical="center"/>
    </xf>
    <xf numFmtId="179" fontId="1" fillId="0" borderId="48" xfId="8" applyNumberFormat="1" applyFont="1" applyFill="1" applyBorder="1" applyAlignment="1">
      <alignment horizontal="center" vertical="center"/>
    </xf>
    <xf numFmtId="176" fontId="1" fillId="0" borderId="53" xfId="8" applyNumberFormat="1" applyFont="1" applyFill="1" applyBorder="1" applyAlignment="1">
      <alignment horizontal="center" vertical="center"/>
    </xf>
    <xf numFmtId="176" fontId="1" fillId="0" borderId="49" xfId="8" applyNumberFormat="1" applyFont="1" applyFill="1" applyBorder="1" applyAlignment="1">
      <alignment horizontal="center" vertical="center"/>
    </xf>
    <xf numFmtId="176" fontId="1" fillId="0" borderId="55" xfId="8" applyNumberFormat="1" applyFont="1" applyFill="1" applyBorder="1" applyAlignment="1">
      <alignment horizontal="center" vertical="center"/>
    </xf>
    <xf numFmtId="176" fontId="1" fillId="0" borderId="51" xfId="8" applyNumberFormat="1" applyFont="1" applyFill="1" applyBorder="1" applyAlignment="1">
      <alignment horizontal="center" vertical="center"/>
    </xf>
    <xf numFmtId="179" fontId="1" fillId="0" borderId="50" xfId="8" applyNumberFormat="1" applyFont="1" applyFill="1" applyBorder="1" applyAlignment="1">
      <alignment horizontal="center" vertical="center"/>
    </xf>
    <xf numFmtId="179" fontId="1" fillId="0" borderId="54" xfId="8" applyNumberFormat="1" applyFont="1" applyFill="1" applyBorder="1" applyAlignment="1">
      <alignment horizontal="center" vertical="center"/>
    </xf>
    <xf numFmtId="49" fontId="4" fillId="0" borderId="0" xfId="3" applyNumberFormat="1" applyFont="1" applyFill="1" applyAlignment="1">
      <alignment vertical="center"/>
    </xf>
    <xf numFmtId="0" fontId="4" fillId="0" borderId="0" xfId="4" applyFont="1" applyFill="1">
      <alignment vertical="center"/>
    </xf>
    <xf numFmtId="0" fontId="4" fillId="0" borderId="0" xfId="3" applyFont="1" applyFill="1" applyAlignment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>
      <alignment vertical="center"/>
    </xf>
    <xf numFmtId="0" fontId="1" fillId="0" borderId="0" xfId="0" applyFont="1" applyFill="1">
      <alignment vertical="center"/>
    </xf>
    <xf numFmtId="0" fontId="7" fillId="0" borderId="0" xfId="5" applyFont="1" applyFill="1" applyAlignment="1">
      <alignment horizontal="center" vertical="center"/>
    </xf>
    <xf numFmtId="0" fontId="1" fillId="0" borderId="0" xfId="5" applyFont="1" applyFill="1" applyAlignment="1">
      <alignment horizontal="right" vertical="center"/>
    </xf>
    <xf numFmtId="178" fontId="9" fillId="0" borderId="10" xfId="5" applyNumberFormat="1" applyFont="1" applyFill="1" applyBorder="1" applyAlignment="1">
      <alignment horizontal="center" vertical="center"/>
    </xf>
    <xf numFmtId="176" fontId="1" fillId="0" borderId="21" xfId="5" applyNumberFormat="1" applyFont="1" applyFill="1" applyBorder="1" applyAlignment="1">
      <alignment horizontal="right" vertical="center"/>
    </xf>
    <xf numFmtId="178" fontId="9" fillId="0" borderId="22" xfId="5" applyNumberFormat="1" applyFont="1" applyFill="1" applyBorder="1" applyAlignment="1">
      <alignment horizontal="center" vertical="center"/>
    </xf>
    <xf numFmtId="178" fontId="9" fillId="0" borderId="10" xfId="5" applyNumberFormat="1" applyFont="1" applyFill="1" applyBorder="1" applyAlignment="1">
      <alignment horizontal="right" vertical="center"/>
    </xf>
    <xf numFmtId="176" fontId="1" fillId="0" borderId="27" xfId="5" applyNumberFormat="1" applyFont="1" applyFill="1" applyBorder="1" applyAlignment="1">
      <alignment horizontal="right" vertical="center"/>
    </xf>
    <xf numFmtId="178" fontId="9" fillId="0" borderId="28" xfId="5" applyNumberFormat="1" applyFont="1" applyFill="1" applyBorder="1" applyAlignment="1">
      <alignment horizontal="center" vertical="center"/>
    </xf>
    <xf numFmtId="176" fontId="1" fillId="0" borderId="17" xfId="5" applyNumberFormat="1" applyFont="1" applyFill="1" applyBorder="1" applyAlignment="1">
      <alignment horizontal="right" vertical="center"/>
    </xf>
    <xf numFmtId="177" fontId="9" fillId="0" borderId="18" xfId="5" applyNumberFormat="1" applyFont="1" applyFill="1" applyBorder="1" applyAlignment="1">
      <alignment horizontal="center" vertical="center"/>
    </xf>
    <xf numFmtId="178" fontId="9" fillId="0" borderId="18" xfId="5" applyNumberFormat="1" applyFont="1" applyFill="1" applyBorder="1" applyAlignment="1">
      <alignment horizontal="center" vertical="center"/>
    </xf>
    <xf numFmtId="0" fontId="4" fillId="0" borderId="0" xfId="5" applyFont="1" applyFill="1" applyAlignment="1">
      <alignment horizontal="left" vertical="center"/>
    </xf>
    <xf numFmtId="0" fontId="10" fillId="0" borderId="0" xfId="4" applyFont="1" applyFill="1">
      <alignment vertical="center"/>
    </xf>
    <xf numFmtId="0" fontId="1" fillId="0" borderId="0" xfId="4" applyFont="1" applyFill="1">
      <alignment vertical="center"/>
    </xf>
    <xf numFmtId="0" fontId="1" fillId="0" borderId="0" xfId="0" applyFont="1" applyFill="1" applyBorder="1">
      <alignment vertical="center"/>
    </xf>
    <xf numFmtId="0" fontId="16" fillId="0" borderId="0" xfId="3" applyFont="1" applyFill="1" applyAlignment="1">
      <alignment vertical="center"/>
    </xf>
    <xf numFmtId="0" fontId="6" fillId="0" borderId="0" xfId="3" applyFont="1" applyFill="1" applyAlignment="1">
      <alignment horizontal="center" vertical="center"/>
    </xf>
    <xf numFmtId="49" fontId="8" fillId="0" borderId="0" xfId="3" applyNumberFormat="1" applyFont="1" applyFill="1" applyBorder="1" applyAlignment="1">
      <alignment vertical="center"/>
    </xf>
    <xf numFmtId="0" fontId="8" fillId="0" borderId="0" xfId="3" applyFont="1" applyFill="1" applyBorder="1" applyAlignment="1">
      <alignment vertical="center"/>
    </xf>
    <xf numFmtId="0" fontId="7" fillId="0" borderId="0" xfId="3" applyFont="1" applyFill="1" applyBorder="1" applyAlignment="1">
      <alignment horizontal="center" vertical="center"/>
    </xf>
    <xf numFmtId="0" fontId="1" fillId="0" borderId="0" xfId="3" applyFont="1" applyFill="1" applyBorder="1" applyAlignment="1">
      <alignment vertical="center"/>
    </xf>
    <xf numFmtId="0" fontId="1" fillId="0" borderId="0" xfId="3" applyFont="1" applyFill="1" applyBorder="1" applyAlignment="1">
      <alignment horizontal="right" vertical="center"/>
    </xf>
    <xf numFmtId="0" fontId="1" fillId="0" borderId="1" xfId="3" applyFont="1" applyFill="1" applyBorder="1" applyAlignment="1">
      <alignment horizontal="center" vertical="center"/>
    </xf>
    <xf numFmtId="0" fontId="1" fillId="0" borderId="2" xfId="3" applyFont="1" applyFill="1" applyBorder="1" applyAlignment="1">
      <alignment horizontal="center" vertical="center"/>
    </xf>
    <xf numFmtId="0" fontId="1" fillId="0" borderId="2" xfId="3" applyFont="1" applyFill="1" applyBorder="1" applyAlignment="1">
      <alignment vertical="center"/>
    </xf>
    <xf numFmtId="0" fontId="1" fillId="0" borderId="30" xfId="3" applyFont="1" applyFill="1" applyBorder="1" applyAlignment="1">
      <alignment vertical="center"/>
    </xf>
    <xf numFmtId="0" fontId="1" fillId="0" borderId="31" xfId="3" applyFont="1" applyFill="1" applyBorder="1" applyAlignment="1">
      <alignment horizontal="center" vertical="center"/>
    </xf>
    <xf numFmtId="0" fontId="1" fillId="0" borderId="32" xfId="3" applyFont="1" applyFill="1" applyBorder="1" applyAlignment="1">
      <alignment horizontal="center" vertical="center"/>
    </xf>
    <xf numFmtId="0" fontId="1" fillId="0" borderId="33" xfId="3" applyFont="1" applyFill="1" applyBorder="1" applyAlignment="1">
      <alignment vertical="center"/>
    </xf>
    <xf numFmtId="0" fontId="1" fillId="0" borderId="34" xfId="3" applyFont="1" applyFill="1" applyBorder="1" applyAlignment="1">
      <alignment vertical="center"/>
    </xf>
    <xf numFmtId="0" fontId="1" fillId="0" borderId="35" xfId="3" applyFont="1" applyFill="1" applyBorder="1" applyAlignment="1">
      <alignment vertical="center"/>
    </xf>
    <xf numFmtId="0" fontId="1" fillId="0" borderId="36" xfId="3" applyFont="1" applyFill="1" applyBorder="1" applyAlignment="1">
      <alignment horizontal="center" vertical="center"/>
    </xf>
    <xf numFmtId="0" fontId="1" fillId="0" borderId="52" xfId="3" applyFont="1" applyFill="1" applyBorder="1" applyAlignment="1">
      <alignment horizontal="center" vertical="center"/>
    </xf>
    <xf numFmtId="49" fontId="4" fillId="0" borderId="0" xfId="3" applyNumberFormat="1" applyFont="1" applyFill="1" applyAlignment="1">
      <alignment horizontal="center" vertical="center"/>
    </xf>
    <xf numFmtId="0" fontId="4" fillId="0" borderId="0" xfId="3" applyFont="1" applyFill="1" applyAlignment="1">
      <alignment horizontal="center" vertical="center"/>
    </xf>
    <xf numFmtId="38" fontId="1" fillId="0" borderId="1" xfId="6" applyFont="1" applyFill="1" applyBorder="1" applyAlignment="1">
      <alignment vertical="center"/>
    </xf>
    <xf numFmtId="0" fontId="1" fillId="0" borderId="2" xfId="9" applyFont="1" applyFill="1" applyBorder="1" applyAlignment="1">
      <alignment vertical="center"/>
    </xf>
    <xf numFmtId="0" fontId="1" fillId="0" borderId="2" xfId="9" applyFont="1" applyFill="1" applyBorder="1" applyAlignment="1">
      <alignment horizontal="left" vertical="center"/>
    </xf>
    <xf numFmtId="0" fontId="1" fillId="0" borderId="2" xfId="3" applyFont="1" applyFill="1" applyBorder="1" applyAlignment="1">
      <alignment vertical="center"/>
    </xf>
    <xf numFmtId="0" fontId="1" fillId="0" borderId="30" xfId="3" applyFont="1" applyFill="1" applyBorder="1" applyAlignment="1">
      <alignment vertical="center"/>
    </xf>
    <xf numFmtId="0" fontId="1" fillId="0" borderId="31" xfId="3" applyFont="1" applyFill="1" applyBorder="1" applyAlignment="1">
      <alignment vertical="center"/>
    </xf>
    <xf numFmtId="0" fontId="9" fillId="0" borderId="32" xfId="3" applyFont="1" applyFill="1" applyBorder="1" applyAlignment="1">
      <alignment vertical="center"/>
    </xf>
    <xf numFmtId="176" fontId="1" fillId="0" borderId="0" xfId="0" applyNumberFormat="1" applyFont="1" applyFill="1" applyBorder="1">
      <alignment vertical="center"/>
    </xf>
    <xf numFmtId="0" fontId="1" fillId="0" borderId="9" xfId="3" applyFont="1" applyFill="1" applyBorder="1" applyAlignment="1">
      <alignment vertical="center"/>
    </xf>
    <xf numFmtId="176" fontId="1" fillId="0" borderId="19" xfId="3" applyNumberFormat="1" applyFont="1" applyFill="1" applyBorder="1" applyAlignment="1">
      <alignment horizontal="right" vertical="center"/>
    </xf>
    <xf numFmtId="178" fontId="9" fillId="0" borderId="10" xfId="3" applyNumberFormat="1" applyFont="1" applyFill="1" applyBorder="1" applyAlignment="1">
      <alignment horizontal="center" vertical="center"/>
    </xf>
    <xf numFmtId="0" fontId="1" fillId="0" borderId="6" xfId="3" applyFont="1" applyFill="1" applyBorder="1" applyAlignment="1">
      <alignment vertical="center"/>
    </xf>
    <xf numFmtId="0" fontId="1" fillId="0" borderId="6" xfId="7" applyFont="1" applyFill="1" applyBorder="1" applyAlignment="1">
      <alignment vertical="center"/>
    </xf>
    <xf numFmtId="177" fontId="9" fillId="0" borderId="10" xfId="3" applyNumberFormat="1" applyFont="1" applyFill="1" applyBorder="1" applyAlignment="1">
      <alignment horizontal="center" vertical="center"/>
    </xf>
    <xf numFmtId="0" fontId="1" fillId="0" borderId="20" xfId="3" applyFont="1" applyFill="1" applyBorder="1" applyAlignment="1">
      <alignment vertical="center"/>
    </xf>
    <xf numFmtId="0" fontId="1" fillId="0" borderId="7" xfId="3" applyFont="1" applyFill="1" applyBorder="1" applyAlignment="1">
      <alignment vertical="center"/>
    </xf>
    <xf numFmtId="38" fontId="1" fillId="0" borderId="7" xfId="6" applyFont="1" applyFill="1" applyBorder="1" applyAlignment="1">
      <alignment vertical="center"/>
    </xf>
    <xf numFmtId="0" fontId="1" fillId="0" borderId="7" xfId="7" applyFont="1" applyFill="1" applyBorder="1" applyAlignment="1">
      <alignment vertical="center"/>
    </xf>
    <xf numFmtId="0" fontId="1" fillId="0" borderId="46" xfId="3" applyFont="1" applyFill="1" applyBorder="1" applyAlignment="1">
      <alignment vertical="center"/>
    </xf>
    <xf numFmtId="176" fontId="1" fillId="0" borderId="21" xfId="3" applyNumberFormat="1" applyFont="1" applyFill="1" applyBorder="1" applyAlignment="1">
      <alignment horizontal="right" vertical="center"/>
    </xf>
    <xf numFmtId="178" fontId="9" fillId="0" borderId="22" xfId="3" applyNumberFormat="1" applyFont="1" applyFill="1" applyBorder="1" applyAlignment="1">
      <alignment horizontal="center" vertical="center"/>
    </xf>
    <xf numFmtId="176" fontId="1" fillId="0" borderId="19" xfId="3" applyNumberFormat="1" applyFont="1" applyFill="1" applyBorder="1" applyAlignment="1">
      <alignment horizontal="center" vertical="center"/>
    </xf>
    <xf numFmtId="0" fontId="9" fillId="0" borderId="10" xfId="3" applyFont="1" applyFill="1" applyBorder="1" applyAlignment="1">
      <alignment horizontal="center" vertical="center"/>
    </xf>
    <xf numFmtId="0" fontId="1" fillId="0" borderId="0" xfId="3" applyFont="1" applyFill="1" applyBorder="1" applyAlignment="1">
      <alignment horizontal="left" vertical="center"/>
    </xf>
    <xf numFmtId="0" fontId="1" fillId="0" borderId="7" xfId="3" applyFont="1" applyFill="1" applyBorder="1" applyAlignment="1">
      <alignment horizontal="left" vertical="center"/>
    </xf>
    <xf numFmtId="0" fontId="1" fillId="0" borderId="11" xfId="3" applyFont="1" applyFill="1" applyBorder="1" applyAlignment="1">
      <alignment horizontal="left" vertical="center"/>
    </xf>
    <xf numFmtId="0" fontId="1" fillId="0" borderId="12" xfId="3" applyFont="1" applyFill="1" applyBorder="1" applyAlignment="1">
      <alignment horizontal="left" vertical="center"/>
    </xf>
    <xf numFmtId="0" fontId="1" fillId="0" borderId="13" xfId="3" applyFont="1" applyFill="1" applyBorder="1" applyAlignment="1">
      <alignment horizontal="left" vertical="center"/>
    </xf>
    <xf numFmtId="0" fontId="1" fillId="0" borderId="20" xfId="3" applyFont="1" applyFill="1" applyBorder="1" applyAlignment="1">
      <alignment horizontal="left" vertical="center"/>
    </xf>
    <xf numFmtId="0" fontId="1" fillId="0" borderId="7" xfId="3" applyFont="1" applyFill="1" applyBorder="1" applyAlignment="1">
      <alignment horizontal="left" vertical="center"/>
    </xf>
    <xf numFmtId="0" fontId="1" fillId="0" borderId="46" xfId="3" applyFont="1" applyFill="1" applyBorder="1" applyAlignment="1">
      <alignment horizontal="left" vertical="center"/>
    </xf>
    <xf numFmtId="0" fontId="1" fillId="0" borderId="6" xfId="3" applyFont="1" applyFill="1" applyBorder="1" applyAlignment="1">
      <alignment horizontal="left" vertical="center"/>
    </xf>
    <xf numFmtId="0" fontId="1" fillId="0" borderId="0" xfId="3" applyFont="1" applyFill="1" applyBorder="1" applyAlignment="1">
      <alignment horizontal="left" vertical="center"/>
    </xf>
    <xf numFmtId="0" fontId="1" fillId="0" borderId="9" xfId="3" applyFont="1" applyFill="1" applyBorder="1" applyAlignment="1">
      <alignment horizontal="left" vertical="center"/>
    </xf>
    <xf numFmtId="176" fontId="1" fillId="0" borderId="23" xfId="3" applyNumberFormat="1" applyFont="1" applyFill="1" applyBorder="1" applyAlignment="1">
      <alignment horizontal="right" vertical="center"/>
    </xf>
    <xf numFmtId="0" fontId="1" fillId="0" borderId="15" xfId="3" applyFont="1" applyFill="1" applyBorder="1" applyAlignment="1">
      <alignment horizontal="left" vertical="center"/>
    </xf>
    <xf numFmtId="0" fontId="1" fillId="0" borderId="16" xfId="3" applyFont="1" applyFill="1" applyBorder="1" applyAlignment="1">
      <alignment horizontal="left" vertical="center"/>
    </xf>
    <xf numFmtId="0" fontId="1" fillId="0" borderId="29" xfId="3" applyFont="1" applyFill="1" applyBorder="1" applyAlignment="1">
      <alignment horizontal="left" vertical="center"/>
    </xf>
    <xf numFmtId="176" fontId="1" fillId="0" borderId="17" xfId="3" applyNumberFormat="1" applyFont="1" applyFill="1" applyBorder="1" applyAlignment="1">
      <alignment horizontal="right" vertical="center"/>
    </xf>
    <xf numFmtId="178" fontId="9" fillId="0" borderId="18" xfId="3" applyNumberFormat="1" applyFont="1" applyFill="1" applyBorder="1" applyAlignment="1">
      <alignment horizontal="center" vertical="center"/>
    </xf>
    <xf numFmtId="0" fontId="1" fillId="0" borderId="2" xfId="3" applyFont="1" applyFill="1" applyBorder="1" applyAlignment="1">
      <alignment horizontal="left" vertical="center"/>
    </xf>
    <xf numFmtId="176" fontId="1" fillId="0" borderId="0" xfId="3" applyNumberFormat="1" applyFont="1" applyFill="1" applyBorder="1" applyAlignment="1">
      <alignment horizontal="right" vertical="center"/>
    </xf>
    <xf numFmtId="178" fontId="9" fillId="0" borderId="2" xfId="3" applyNumberFormat="1" applyFont="1" applyFill="1" applyBorder="1" applyAlignment="1">
      <alignment horizontal="center" vertical="center"/>
    </xf>
    <xf numFmtId="0" fontId="1" fillId="0" borderId="37" xfId="3" applyFont="1" applyFill="1" applyBorder="1" applyAlignment="1">
      <alignment horizontal="left" vertical="center"/>
    </xf>
    <xf numFmtId="0" fontId="1" fillId="0" borderId="4" xfId="3" applyFont="1" applyFill="1" applyBorder="1" applyAlignment="1">
      <alignment horizontal="left" vertical="center"/>
    </xf>
    <xf numFmtId="176" fontId="1" fillId="0" borderId="3" xfId="3" applyNumberFormat="1" applyFont="1" applyFill="1" applyBorder="1" applyAlignment="1">
      <alignment horizontal="right" vertical="center"/>
    </xf>
    <xf numFmtId="178" fontId="9" fillId="0" borderId="5" xfId="3" applyNumberFormat="1" applyFont="1" applyFill="1" applyBorder="1" applyAlignment="1">
      <alignment horizontal="center" vertical="center"/>
    </xf>
    <xf numFmtId="0" fontId="1" fillId="0" borderId="11" xfId="3" applyFont="1" applyFill="1" applyBorder="1" applyAlignment="1">
      <alignment horizontal="left" vertical="center"/>
    </xf>
    <xf numFmtId="0" fontId="1" fillId="0" borderId="12" xfId="3" applyFont="1" applyFill="1" applyBorder="1" applyAlignment="1">
      <alignment horizontal="left" vertical="center"/>
    </xf>
    <xf numFmtId="0" fontId="1" fillId="0" borderId="24" xfId="3" applyFont="1" applyFill="1" applyBorder="1" applyAlignment="1">
      <alignment horizontal="left" vertical="center"/>
    </xf>
    <xf numFmtId="0" fontId="1" fillId="0" borderId="25" xfId="3" applyFont="1" applyFill="1" applyBorder="1" applyAlignment="1">
      <alignment horizontal="left" vertical="center"/>
    </xf>
    <xf numFmtId="176" fontId="1" fillId="0" borderId="27" xfId="3" applyNumberFormat="1" applyFont="1" applyFill="1" applyBorder="1" applyAlignment="1">
      <alignment horizontal="right" vertical="center"/>
    </xf>
    <xf numFmtId="178" fontId="9" fillId="0" borderId="28" xfId="3" applyNumberFormat="1" applyFont="1" applyFill="1" applyBorder="1" applyAlignment="1">
      <alignment horizontal="center" vertical="center"/>
    </xf>
    <xf numFmtId="0" fontId="1" fillId="0" borderId="15" xfId="3" applyFont="1" applyFill="1" applyBorder="1" applyAlignment="1">
      <alignment vertical="center"/>
    </xf>
    <xf numFmtId="0" fontId="1" fillId="0" borderId="16" xfId="3" applyFont="1" applyFill="1" applyBorder="1" applyAlignment="1">
      <alignment vertical="center"/>
    </xf>
    <xf numFmtId="38" fontId="1" fillId="0" borderId="16" xfId="6" applyFont="1" applyFill="1" applyBorder="1" applyAlignment="1">
      <alignment vertical="center"/>
    </xf>
    <xf numFmtId="0" fontId="1" fillId="0" borderId="16" xfId="7" applyFont="1" applyFill="1" applyBorder="1" applyAlignment="1">
      <alignment vertical="center"/>
    </xf>
    <xf numFmtId="0" fontId="8" fillId="0" borderId="0" xfId="7" applyFont="1" applyFill="1" applyBorder="1" applyAlignment="1">
      <alignment vertical="center"/>
    </xf>
    <xf numFmtId="0" fontId="8" fillId="0" borderId="0" xfId="9" applyFont="1" applyFill="1" applyBorder="1" applyAlignment="1">
      <alignment horizontal="left" vertical="center"/>
    </xf>
    <xf numFmtId="0" fontId="4" fillId="0" borderId="0" xfId="3" applyFont="1" applyFill="1" applyBorder="1" applyAlignment="1">
      <alignment vertical="center"/>
    </xf>
    <xf numFmtId="0" fontId="4" fillId="0" borderId="0" xfId="3" applyFont="1" applyFill="1" applyAlignment="1">
      <alignment horizontal="left" vertical="center"/>
    </xf>
    <xf numFmtId="0" fontId="8" fillId="0" borderId="0" xfId="3" applyFont="1" applyFill="1" applyBorder="1" applyAlignment="1">
      <alignment horizontal="left" vertical="center"/>
    </xf>
    <xf numFmtId="0" fontId="1" fillId="0" borderId="26" xfId="8" applyFont="1" applyFill="1" applyBorder="1" applyAlignment="1">
      <alignment horizontal="center" vertical="center" wrapText="1"/>
    </xf>
    <xf numFmtId="0" fontId="1" fillId="0" borderId="40" xfId="8" applyFont="1" applyFill="1" applyBorder="1" applyAlignment="1">
      <alignment horizontal="right" vertical="center"/>
    </xf>
    <xf numFmtId="176" fontId="1" fillId="0" borderId="21" xfId="8" applyNumberFormat="1" applyFont="1" applyFill="1" applyBorder="1" applyAlignment="1">
      <alignment horizontal="right" vertical="center"/>
    </xf>
    <xf numFmtId="0" fontId="4" fillId="0" borderId="0" xfId="8" applyFont="1" applyFill="1" applyAlignment="1">
      <alignment horizontal="left" vertical="center"/>
    </xf>
    <xf numFmtId="0" fontId="1" fillId="0" borderId="0" xfId="8" applyFont="1" applyFill="1"/>
    <xf numFmtId="49" fontId="1" fillId="0" borderId="0" xfId="0" applyNumberFormat="1" applyFont="1" applyFill="1">
      <alignment vertical="center"/>
    </xf>
    <xf numFmtId="0" fontId="6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/>
    <xf numFmtId="0" fontId="7" fillId="0" borderId="0" xfId="0" applyFont="1" applyFill="1" applyBorder="1" applyAlignment="1">
      <alignment horizont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right"/>
    </xf>
    <xf numFmtId="0" fontId="4" fillId="0" borderId="15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/>
    </xf>
    <xf numFmtId="0" fontId="4" fillId="0" borderId="18" xfId="0" applyFont="1" applyFill="1" applyBorder="1" applyAlignment="1">
      <alignment horizontal="center"/>
    </xf>
    <xf numFmtId="38" fontId="1" fillId="0" borderId="6" xfId="1" applyFont="1" applyFill="1" applyBorder="1" applyAlignment="1">
      <alignment vertical="center"/>
    </xf>
    <xf numFmtId="38" fontId="1" fillId="0" borderId="0" xfId="1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176" fontId="1" fillId="0" borderId="19" xfId="0" applyNumberFormat="1" applyFont="1" applyFill="1" applyBorder="1" applyAlignment="1">
      <alignment horizontal="right" vertical="center"/>
    </xf>
    <xf numFmtId="176" fontId="9" fillId="0" borderId="1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38" fontId="1" fillId="0" borderId="20" xfId="1" applyFont="1" applyFill="1" applyBorder="1" applyAlignment="1">
      <alignment vertical="center"/>
    </xf>
    <xf numFmtId="38" fontId="1" fillId="0" borderId="7" xfId="1" applyFont="1" applyFill="1" applyBorder="1" applyAlignment="1">
      <alignment vertical="center"/>
    </xf>
    <xf numFmtId="0" fontId="1" fillId="0" borderId="7" xfId="0" applyFont="1" applyFill="1" applyBorder="1" applyAlignment="1">
      <alignment vertical="center"/>
    </xf>
    <xf numFmtId="176" fontId="1" fillId="0" borderId="21" xfId="0" applyNumberFormat="1" applyFont="1" applyFill="1" applyBorder="1" applyAlignment="1">
      <alignment horizontal="right" vertical="center"/>
    </xf>
    <xf numFmtId="176" fontId="9" fillId="0" borderId="22" xfId="0" applyNumberFormat="1" applyFont="1" applyFill="1" applyBorder="1" applyAlignment="1">
      <alignment horizontal="center" vertical="center"/>
    </xf>
    <xf numFmtId="38" fontId="1" fillId="0" borderId="15" xfId="1" applyFont="1" applyFill="1" applyBorder="1" applyAlignment="1">
      <alignment vertical="center"/>
    </xf>
    <xf numFmtId="38" fontId="1" fillId="0" borderId="16" xfId="1" applyFont="1" applyFill="1" applyBorder="1" applyAlignment="1">
      <alignment vertical="center"/>
    </xf>
    <xf numFmtId="0" fontId="13" fillId="0" borderId="16" xfId="0" applyFont="1" applyFill="1" applyBorder="1" applyAlignment="1">
      <alignment vertical="center"/>
    </xf>
    <xf numFmtId="176" fontId="1" fillId="0" borderId="17" xfId="0" applyNumberFormat="1" applyFont="1" applyFill="1" applyBorder="1" applyAlignment="1">
      <alignment horizontal="right" vertical="center"/>
    </xf>
    <xf numFmtId="176" fontId="9" fillId="0" borderId="18" xfId="0" applyNumberFormat="1" applyFont="1" applyFill="1" applyBorder="1" applyAlignment="1">
      <alignment horizontal="center" vertical="center"/>
    </xf>
    <xf numFmtId="49" fontId="8" fillId="0" borderId="0" xfId="1" applyNumberFormat="1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38" fontId="8" fillId="0" borderId="2" xfId="1" applyFont="1" applyFill="1" applyBorder="1" applyAlignment="1">
      <alignment vertical="center"/>
    </xf>
    <xf numFmtId="38" fontId="14" fillId="0" borderId="2" xfId="1" applyFont="1" applyFill="1" applyBorder="1" applyAlignment="1">
      <alignment vertical="center"/>
    </xf>
    <xf numFmtId="0" fontId="15" fillId="0" borderId="2" xfId="0" applyFont="1" applyFill="1" applyBorder="1" applyAlignment="1">
      <alignment vertical="center"/>
    </xf>
    <xf numFmtId="0" fontId="4" fillId="0" borderId="0" xfId="0" applyFont="1" applyFill="1" applyAlignment="1">
      <alignment horizontal="left" vertical="center"/>
    </xf>
    <xf numFmtId="38" fontId="14" fillId="0" borderId="0" xfId="1" applyFont="1" applyFill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0" fontId="1" fillId="0" borderId="0" xfId="0" applyFont="1" applyFill="1" applyAlignment="1"/>
  </cellXfs>
  <cellStyles count="13">
    <cellStyle name="桁区切り" xfId="1" builtinId="6"/>
    <cellStyle name="桁区切り 2" xfId="6"/>
    <cellStyle name="標準" xfId="0" builtinId="0"/>
    <cellStyle name="標準 2" xfId="2"/>
    <cellStyle name="標準 2 3" xfId="10"/>
    <cellStyle name="標準 4" xfId="11"/>
    <cellStyle name="標準 5" xfId="8"/>
    <cellStyle name="標準 6" xfId="12"/>
    <cellStyle name="標準 7" xfId="4"/>
    <cellStyle name="標準 8" xfId="3"/>
    <cellStyle name="標準 9" xfId="5"/>
    <cellStyle name="標準_03.04.01.財務諸表雛形_様式_桜内案１_コピー03　普通会計４表2006.12.23_仕訳" xfId="7"/>
    <cellStyle name="標準_別冊１　Ｐ2～Ｐ5　普通会計４表20070113_仕訳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Root\&#12484;&#12540;&#12523;&#65381;&#12521;&#12452;&#12502;&#12521;&#12522;&#65381;&#35069;&#21697;\&#29983;&#25216;&#37096;&#12484;&#12540;&#12523;\ER_Studio&#27161;&#28310;&#12489;&#12513;&#12452;&#12531;\&#27161;&#28310;&#12489;&#12513;&#12452;&#1253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概要"/>
      <sheetName val="利用方法"/>
      <sheetName val="標準ドメイン"/>
      <sheetName val="カテゴリ"/>
      <sheetName val="論理データ型"/>
      <sheetName val="フィルム"/>
      <sheetName val="フィルムグラフ_改修実績"/>
      <sheetName val="積層"/>
      <sheetName val="封止材"/>
      <sheetName val="シールド板"/>
      <sheetName val="フィルム "/>
      <sheetName val="Sheet1"/>
      <sheetName val="Sheet2"/>
      <sheetName val="Sheet3"/>
      <sheetName val="Pフォローアップ照会シート（モジュール別）"/>
      <sheetName val="Pフォローアップ照会シート(担当者別)"/>
      <sheetName val="表紙"/>
      <sheetName val="01"/>
      <sheetName val="データ項目名"/>
      <sheetName val="データ項目名_20070302bk"/>
      <sheetName val="データ項目名 (bk)"/>
      <sheetName val="基本項目加工"/>
      <sheetName val="基本項目"/>
      <sheetName val="Graph2"/>
      <sheetName val="javalog06"/>
      <sheetName val="共通部品"/>
      <sheetName val="ＣＣＬレビュー観点一覧"/>
      <sheetName val="画面表示"/>
      <sheetName val="画面表示 (2)"/>
      <sheetName val="画面表示 (3)"/>
      <sheetName val="画面表示 (4)"/>
      <sheetName val="画面表示 (5)"/>
      <sheetName val="画面表示 (6)"/>
      <sheetName val="画面表示 (7)"/>
      <sheetName val="画面表示 (8)"/>
      <sheetName val="画面表示 (9)"/>
      <sheetName val="画面表示 (10)"/>
      <sheetName val="画面表示 (11)"/>
      <sheetName val="画面表示 (12)"/>
      <sheetName val="チェック処理"/>
      <sheetName val="チェック処理 (2)"/>
      <sheetName val="チェック処理 (3)"/>
      <sheetName val="排他チェック"/>
      <sheetName val="削除処理"/>
    </sheetNames>
    <sheetDataSet>
      <sheetData sheetId="0"/>
      <sheetData sheetId="1"/>
      <sheetData sheetId="2"/>
      <sheetData sheetId="3" refreshError="1">
        <row r="6">
          <cell r="M6" t="str">
            <v>コード</v>
          </cell>
        </row>
        <row r="7">
          <cell r="M7" t="str">
            <v>番号</v>
          </cell>
        </row>
        <row r="8">
          <cell r="M8" t="str">
            <v>区分</v>
          </cell>
        </row>
        <row r="9">
          <cell r="M9" t="str">
            <v>フラグ</v>
          </cell>
        </row>
        <row r="10">
          <cell r="M10" t="str">
            <v>日付</v>
          </cell>
        </row>
        <row r="11">
          <cell r="M11" t="str">
            <v>時刻</v>
          </cell>
        </row>
        <row r="12">
          <cell r="M12" t="str">
            <v>期間</v>
          </cell>
        </row>
        <row r="13">
          <cell r="M13" t="str">
            <v>名称</v>
          </cell>
        </row>
        <row r="14">
          <cell r="M14" t="str">
            <v>数量</v>
          </cell>
        </row>
        <row r="15">
          <cell r="M15" t="str">
            <v>記述</v>
          </cell>
        </row>
        <row r="16">
          <cell r="M16" t="str">
            <v>その他</v>
          </cell>
        </row>
      </sheetData>
      <sheetData sheetId="4" refreshError="1">
        <row r="3">
          <cell r="A3" t="str">
            <v>CHAR</v>
          </cell>
        </row>
        <row r="4">
          <cell r="A4" t="str">
            <v>VARCHAR</v>
          </cell>
        </row>
        <row r="5">
          <cell r="A5" t="str">
            <v>NUMERIC</v>
          </cell>
        </row>
        <row r="6">
          <cell r="A6" t="str">
            <v>DATE</v>
          </cell>
        </row>
        <row r="7">
          <cell r="A7" t="str">
            <v>DATETIME</v>
          </cell>
        </row>
        <row r="8">
          <cell r="A8" t="str">
            <v>BIGINT</v>
          </cell>
        </row>
        <row r="9">
          <cell r="A9" t="str">
            <v>BINARY</v>
          </cell>
        </row>
        <row r="10">
          <cell r="A10" t="str">
            <v>BIT</v>
          </cell>
        </row>
        <row r="11">
          <cell r="A11" t="str">
            <v>COUNTER</v>
          </cell>
        </row>
        <row r="12">
          <cell r="A12" t="str">
            <v>DATETIMN</v>
          </cell>
        </row>
        <row r="13">
          <cell r="A13" t="str">
            <v>DECIMAL</v>
          </cell>
        </row>
        <row r="14">
          <cell r="A14" t="str">
            <v>DECIMALN</v>
          </cell>
        </row>
        <row r="15">
          <cell r="A15" t="str">
            <v>DOUBLE PRECISION</v>
          </cell>
        </row>
        <row r="16">
          <cell r="A16" t="str">
            <v>FLOAT</v>
          </cell>
        </row>
        <row r="17">
          <cell r="A17" t="str">
            <v>FLOATN</v>
          </cell>
        </row>
        <row r="18">
          <cell r="A18" t="str">
            <v>IMAGE/LONG BINARY</v>
          </cell>
        </row>
        <row r="19">
          <cell r="A19" t="str">
            <v>INTEGER</v>
          </cell>
        </row>
        <row r="20">
          <cell r="A20" t="str">
            <v>INTN</v>
          </cell>
        </row>
        <row r="21">
          <cell r="A21" t="str">
            <v>LONG VARCHAR</v>
          </cell>
        </row>
        <row r="22">
          <cell r="A22" t="str">
            <v>MLSLABEL/VARCHAR</v>
          </cell>
        </row>
        <row r="23">
          <cell r="A23" t="str">
            <v>MONEY</v>
          </cell>
        </row>
        <row r="24">
          <cell r="A24" t="str">
            <v>MONEYN</v>
          </cell>
        </row>
        <row r="25">
          <cell r="A25" t="str">
            <v>NCHAR</v>
          </cell>
        </row>
        <row r="26">
          <cell r="A26" t="str">
            <v>NTEXT/LONG NVARCHAR</v>
          </cell>
        </row>
        <row r="27">
          <cell r="A27" t="str">
            <v>NUMERICN</v>
          </cell>
        </row>
        <row r="28">
          <cell r="A28" t="str">
            <v>NVARCHAR</v>
          </cell>
        </row>
        <row r="29">
          <cell r="A29" t="str">
            <v>PICTURE</v>
          </cell>
        </row>
        <row r="30">
          <cell r="A30" t="str">
            <v>REAL/SMALLFLOAT</v>
          </cell>
        </row>
        <row r="31">
          <cell r="A31" t="str">
            <v>ROWID/VARCHAR</v>
          </cell>
        </row>
        <row r="32">
          <cell r="A32" t="str">
            <v>SERIAL/INTEGER</v>
          </cell>
        </row>
        <row r="33">
          <cell r="A33" t="str">
            <v>SMALLDATETIME</v>
          </cell>
        </row>
        <row r="34">
          <cell r="A34" t="str">
            <v>SMALLINT</v>
          </cell>
        </row>
        <row r="35">
          <cell r="A35" t="str">
            <v>SMALLMONEY</v>
          </cell>
        </row>
        <row r="36">
          <cell r="A36" t="str">
            <v>TEXT</v>
          </cell>
        </row>
        <row r="37">
          <cell r="A37" t="str">
            <v>TIME/DATETIME</v>
          </cell>
        </row>
        <row r="38">
          <cell r="A38" t="str">
            <v>TIMESTAMP/DATE</v>
          </cell>
        </row>
        <row r="39">
          <cell r="A39" t="str">
            <v>TINYINT</v>
          </cell>
        </row>
        <row r="40">
          <cell r="A40" t="str">
            <v>UNIQUEID</v>
          </cell>
        </row>
        <row r="41">
          <cell r="A41" t="str">
            <v>VARBINARY/BLOB</v>
          </cell>
        </row>
      </sheetData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AE73"/>
  <sheetViews>
    <sheetView showGridLines="0" tabSelected="1" topLeftCell="C1" zoomScale="85" zoomScaleNormal="85" zoomScaleSheetLayoutView="85" workbookViewId="0">
      <selection activeCell="C1" sqref="C1"/>
    </sheetView>
  </sheetViews>
  <sheetFormatPr defaultRowHeight="12.75" x14ac:dyDescent="0.15"/>
  <cols>
    <col min="1" max="2" width="0" style="1" hidden="1" customWidth="1"/>
    <col min="3" max="3" width="0.625" style="3" customWidth="1"/>
    <col min="4" max="14" width="2.125" style="3" customWidth="1"/>
    <col min="15" max="15" width="6" style="3" customWidth="1"/>
    <col min="16" max="16" width="22.375" style="3" customWidth="1"/>
    <col min="17" max="17" width="3.375" style="3" bestFit="1" customWidth="1"/>
    <col min="18" max="19" width="2.125" style="3" customWidth="1"/>
    <col min="20" max="24" width="3.875" style="3" customWidth="1"/>
    <col min="25" max="25" width="3.125" style="3" customWidth="1"/>
    <col min="26" max="26" width="24.125" style="3" bestFit="1" customWidth="1"/>
    <col min="27" max="27" width="3.125" style="3" customWidth="1"/>
    <col min="28" max="28" width="0.625" style="3" customWidth="1"/>
    <col min="29" max="29" width="9" style="3"/>
    <col min="30" max="31" width="0" style="3" hidden="1" customWidth="1"/>
    <col min="32" max="16384" width="9" style="3"/>
  </cols>
  <sheetData>
    <row r="1" spans="1:31" s="151" customFormat="1" ht="13.5" x14ac:dyDescent="0.15">
      <c r="A1" s="146"/>
      <c r="B1" s="147"/>
      <c r="C1" s="147"/>
      <c r="D1" s="147"/>
      <c r="E1" s="147"/>
      <c r="F1" s="147"/>
      <c r="G1" s="147"/>
      <c r="H1" s="147"/>
      <c r="I1" s="148"/>
      <c r="J1" s="148"/>
      <c r="K1" s="148"/>
      <c r="L1" s="148"/>
      <c r="M1" s="148"/>
      <c r="N1" s="148"/>
      <c r="O1" s="149"/>
      <c r="P1" s="150"/>
      <c r="Q1" s="150"/>
      <c r="R1" s="150"/>
      <c r="S1" s="150"/>
      <c r="T1" s="150"/>
      <c r="U1" s="150"/>
      <c r="V1" s="150"/>
      <c r="W1" s="150"/>
      <c r="X1" s="150"/>
      <c r="Y1" s="150"/>
      <c r="Z1" s="150"/>
      <c r="AA1" s="150"/>
    </row>
    <row r="2" spans="1:31" ht="23.25" customHeight="1" x14ac:dyDescent="0.25">
      <c r="C2" s="2"/>
      <c r="D2" s="99" t="s">
        <v>342</v>
      </c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  <c r="X2" s="99"/>
      <c r="Y2" s="99"/>
      <c r="Z2" s="99"/>
      <c r="AA2" s="99"/>
    </row>
    <row r="3" spans="1:31" ht="21" customHeight="1" x14ac:dyDescent="0.15">
      <c r="D3" s="152" t="s">
        <v>341</v>
      </c>
      <c r="E3" s="152"/>
      <c r="F3" s="152"/>
      <c r="G3" s="152"/>
      <c r="H3" s="152"/>
      <c r="I3" s="152"/>
      <c r="J3" s="152"/>
      <c r="K3" s="152"/>
      <c r="L3" s="152"/>
      <c r="M3" s="152"/>
      <c r="N3" s="152"/>
      <c r="O3" s="152"/>
      <c r="P3" s="152"/>
      <c r="Q3" s="152"/>
      <c r="R3" s="152"/>
      <c r="S3" s="152"/>
      <c r="T3" s="152"/>
      <c r="U3" s="152"/>
      <c r="V3" s="152"/>
      <c r="W3" s="152"/>
      <c r="X3" s="152"/>
      <c r="Y3" s="152"/>
      <c r="Z3" s="152"/>
      <c r="AA3" s="152"/>
    </row>
    <row r="4" spans="1:31" s="5" customFormat="1" ht="16.5" customHeight="1" thickBot="1" x14ac:dyDescent="0.2">
      <c r="A4" s="4"/>
      <c r="B4" s="4"/>
      <c r="D4" s="19"/>
      <c r="AA4" s="153" t="s">
        <v>332</v>
      </c>
    </row>
    <row r="5" spans="1:31" s="7" customFormat="1" ht="14.25" customHeight="1" thickBot="1" x14ac:dyDescent="0.2">
      <c r="A5" s="6" t="s">
        <v>314</v>
      </c>
      <c r="B5" s="6" t="s">
        <v>315</v>
      </c>
      <c r="D5" s="100" t="s">
        <v>0</v>
      </c>
      <c r="E5" s="101"/>
      <c r="F5" s="101"/>
      <c r="G5" s="101"/>
      <c r="H5" s="101"/>
      <c r="I5" s="101"/>
      <c r="J5" s="101"/>
      <c r="K5" s="102"/>
      <c r="L5" s="102"/>
      <c r="M5" s="102"/>
      <c r="N5" s="102"/>
      <c r="O5" s="102"/>
      <c r="P5" s="103" t="s">
        <v>316</v>
      </c>
      <c r="Q5" s="104"/>
      <c r="R5" s="101" t="s">
        <v>0</v>
      </c>
      <c r="S5" s="101"/>
      <c r="T5" s="101"/>
      <c r="U5" s="101"/>
      <c r="V5" s="101"/>
      <c r="W5" s="101"/>
      <c r="X5" s="101"/>
      <c r="Y5" s="101"/>
      <c r="Z5" s="103" t="s">
        <v>316</v>
      </c>
      <c r="AA5" s="104"/>
    </row>
    <row r="6" spans="1:31" ht="14.65" customHeight="1" x14ac:dyDescent="0.15">
      <c r="D6" s="8" t="s">
        <v>317</v>
      </c>
      <c r="E6" s="9"/>
      <c r="F6" s="10"/>
      <c r="G6" s="11"/>
      <c r="H6" s="11"/>
      <c r="I6" s="11"/>
      <c r="J6" s="11"/>
      <c r="K6" s="9"/>
      <c r="L6" s="9"/>
      <c r="M6" s="9"/>
      <c r="N6" s="9"/>
      <c r="O6" s="95"/>
      <c r="P6" s="96"/>
      <c r="Q6" s="13"/>
      <c r="R6" s="10" t="s">
        <v>318</v>
      </c>
      <c r="S6" s="10"/>
      <c r="T6" s="10"/>
      <c r="U6" s="10"/>
      <c r="V6" s="10"/>
      <c r="W6" s="10"/>
      <c r="X6" s="10"/>
      <c r="Y6" s="9"/>
      <c r="Z6" s="12"/>
      <c r="AA6" s="14"/>
    </row>
    <row r="7" spans="1:31" ht="14.65" customHeight="1" x14ac:dyDescent="0.15">
      <c r="A7" s="1" t="s">
        <v>3</v>
      </c>
      <c r="B7" s="1" t="s">
        <v>100</v>
      </c>
      <c r="D7" s="15"/>
      <c r="E7" s="10" t="s">
        <v>4</v>
      </c>
      <c r="F7" s="10"/>
      <c r="G7" s="10"/>
      <c r="H7" s="10"/>
      <c r="I7" s="10"/>
      <c r="J7" s="10"/>
      <c r="K7" s="9"/>
      <c r="L7" s="9"/>
      <c r="M7" s="9"/>
      <c r="N7" s="9"/>
      <c r="O7" s="95"/>
      <c r="P7" s="96">
        <v>126030933</v>
      </c>
      <c r="Q7" s="13"/>
      <c r="R7" s="10"/>
      <c r="S7" s="10" t="s">
        <v>101</v>
      </c>
      <c r="T7" s="10"/>
      <c r="U7" s="10"/>
      <c r="V7" s="10"/>
      <c r="W7" s="10"/>
      <c r="X7" s="10"/>
      <c r="Y7" s="9"/>
      <c r="Z7" s="96">
        <v>31634346</v>
      </c>
      <c r="AA7" s="154"/>
      <c r="AD7" s="3">
        <f>IF(AND(AD8="-",AD36="-",AD39="-"),"-",SUM(AD8,AD36,AD39))</f>
        <v>126185181445</v>
      </c>
      <c r="AE7" s="3">
        <f>IF(COUNTIF(AE8:AE12,"-")=COUNTA(AE8:AE12),"-",SUM(AE8:AE12))</f>
        <v>31634346489</v>
      </c>
    </row>
    <row r="8" spans="1:31" ht="14.65" customHeight="1" x14ac:dyDescent="0.15">
      <c r="A8" s="1" t="s">
        <v>5</v>
      </c>
      <c r="B8" s="1" t="s">
        <v>102</v>
      </c>
      <c r="D8" s="15"/>
      <c r="E8" s="10"/>
      <c r="F8" s="10" t="s">
        <v>6</v>
      </c>
      <c r="G8" s="10"/>
      <c r="H8" s="10"/>
      <c r="I8" s="10"/>
      <c r="J8" s="10"/>
      <c r="K8" s="9"/>
      <c r="L8" s="9"/>
      <c r="M8" s="9"/>
      <c r="N8" s="9"/>
      <c r="O8" s="95"/>
      <c r="P8" s="96">
        <v>119093962</v>
      </c>
      <c r="Q8" s="13"/>
      <c r="R8" s="10"/>
      <c r="S8" s="10"/>
      <c r="T8" s="10" t="s">
        <v>319</v>
      </c>
      <c r="U8" s="10"/>
      <c r="V8" s="10"/>
      <c r="W8" s="10"/>
      <c r="X8" s="10"/>
      <c r="Y8" s="9"/>
      <c r="Z8" s="96">
        <v>28168055</v>
      </c>
      <c r="AA8" s="154"/>
      <c r="AD8" s="3">
        <f>IF(AND(AD9="-",AD25="-",COUNTIF(AD34:AD35,"-")=COUNTA(AD34:AD35)),"-",SUM(AD9,AD25,AD34:AD35))</f>
        <v>119250083787</v>
      </c>
      <c r="AE8" s="3">
        <v>28168055489</v>
      </c>
    </row>
    <row r="9" spans="1:31" ht="14.65" customHeight="1" x14ac:dyDescent="0.15">
      <c r="A9" s="1" t="s">
        <v>7</v>
      </c>
      <c r="B9" s="1" t="s">
        <v>103</v>
      </c>
      <c r="D9" s="15"/>
      <c r="E9" s="10"/>
      <c r="F9" s="10"/>
      <c r="G9" s="10" t="s">
        <v>8</v>
      </c>
      <c r="H9" s="10"/>
      <c r="I9" s="10"/>
      <c r="J9" s="10"/>
      <c r="K9" s="9"/>
      <c r="L9" s="9"/>
      <c r="M9" s="9"/>
      <c r="N9" s="9"/>
      <c r="O9" s="95"/>
      <c r="P9" s="96">
        <v>52940830</v>
      </c>
      <c r="Q9" s="13"/>
      <c r="R9" s="10"/>
      <c r="S9" s="10"/>
      <c r="T9" s="10" t="s">
        <v>104</v>
      </c>
      <c r="U9" s="10"/>
      <c r="V9" s="10"/>
      <c r="W9" s="10"/>
      <c r="X9" s="10"/>
      <c r="Y9" s="9"/>
      <c r="Z9" s="96">
        <v>0</v>
      </c>
      <c r="AA9" s="154"/>
      <c r="AD9" s="3">
        <f>IF(COUNTIF(AD10:AD24,"-")=COUNTA(AD10:AD24),"-",SUM(AD10:AD24))</f>
        <v>53267930280</v>
      </c>
      <c r="AE9" s="3">
        <v>0</v>
      </c>
    </row>
    <row r="10" spans="1:31" ht="14.65" customHeight="1" x14ac:dyDescent="0.15">
      <c r="A10" s="1" t="s">
        <v>9</v>
      </c>
      <c r="B10" s="1" t="s">
        <v>105</v>
      </c>
      <c r="D10" s="15"/>
      <c r="E10" s="10"/>
      <c r="F10" s="10"/>
      <c r="G10" s="10"/>
      <c r="H10" s="10" t="s">
        <v>10</v>
      </c>
      <c r="I10" s="10"/>
      <c r="J10" s="10"/>
      <c r="K10" s="9"/>
      <c r="L10" s="9"/>
      <c r="M10" s="9"/>
      <c r="N10" s="9"/>
      <c r="O10" s="95"/>
      <c r="P10" s="96">
        <v>19594553</v>
      </c>
      <c r="Q10" s="13"/>
      <c r="R10" s="10"/>
      <c r="S10" s="10"/>
      <c r="T10" s="10" t="s">
        <v>106</v>
      </c>
      <c r="U10" s="10"/>
      <c r="V10" s="10"/>
      <c r="W10" s="10"/>
      <c r="X10" s="10"/>
      <c r="Y10" s="9"/>
      <c r="Z10" s="96">
        <v>3462347</v>
      </c>
      <c r="AA10" s="154"/>
      <c r="AD10" s="3">
        <v>19594553449</v>
      </c>
      <c r="AE10" s="3">
        <v>3462347000</v>
      </c>
    </row>
    <row r="11" spans="1:31" ht="14.65" customHeight="1" x14ac:dyDescent="0.15">
      <c r="A11" s="1" t="s">
        <v>12</v>
      </c>
      <c r="B11" s="1" t="s">
        <v>107</v>
      </c>
      <c r="D11" s="15"/>
      <c r="E11" s="10"/>
      <c r="F11" s="10"/>
      <c r="G11" s="10"/>
      <c r="H11" s="10" t="s">
        <v>13</v>
      </c>
      <c r="I11" s="10"/>
      <c r="J11" s="10"/>
      <c r="K11" s="9"/>
      <c r="L11" s="9"/>
      <c r="M11" s="9"/>
      <c r="N11" s="9"/>
      <c r="O11" s="95"/>
      <c r="P11" s="96">
        <v>1181734</v>
      </c>
      <c r="Q11" s="13"/>
      <c r="R11" s="10"/>
      <c r="S11" s="10"/>
      <c r="T11" s="10" t="s">
        <v>108</v>
      </c>
      <c r="U11" s="10"/>
      <c r="V11" s="10"/>
      <c r="W11" s="10"/>
      <c r="X11" s="10"/>
      <c r="Y11" s="9"/>
      <c r="Z11" s="96">
        <v>3944</v>
      </c>
      <c r="AA11" s="154"/>
      <c r="AD11" s="3">
        <v>1181734400</v>
      </c>
      <c r="AE11" s="3">
        <v>3944000</v>
      </c>
    </row>
    <row r="12" spans="1:31" ht="14.65" customHeight="1" x14ac:dyDescent="0.15">
      <c r="A12" s="1" t="s">
        <v>14</v>
      </c>
      <c r="B12" s="1" t="s">
        <v>109</v>
      </c>
      <c r="D12" s="15"/>
      <c r="E12" s="10"/>
      <c r="F12" s="10"/>
      <c r="G12" s="10"/>
      <c r="H12" s="10" t="s">
        <v>15</v>
      </c>
      <c r="I12" s="10"/>
      <c r="J12" s="10"/>
      <c r="K12" s="9"/>
      <c r="L12" s="9"/>
      <c r="M12" s="9"/>
      <c r="N12" s="9"/>
      <c r="O12" s="95"/>
      <c r="P12" s="96">
        <v>59789285</v>
      </c>
      <c r="Q12" s="13"/>
      <c r="R12" s="10"/>
      <c r="S12" s="10"/>
      <c r="T12" s="10" t="s">
        <v>35</v>
      </c>
      <c r="U12" s="10"/>
      <c r="V12" s="10"/>
      <c r="W12" s="10"/>
      <c r="X12" s="10"/>
      <c r="Y12" s="9"/>
      <c r="Z12" s="96">
        <v>0</v>
      </c>
      <c r="AA12" s="154"/>
      <c r="AD12" s="3">
        <v>59789285027</v>
      </c>
      <c r="AE12" s="3">
        <v>0</v>
      </c>
    </row>
    <row r="13" spans="1:31" ht="14.65" customHeight="1" x14ac:dyDescent="0.15">
      <c r="A13" s="1" t="s">
        <v>16</v>
      </c>
      <c r="B13" s="1" t="s">
        <v>110</v>
      </c>
      <c r="D13" s="15"/>
      <c r="E13" s="10"/>
      <c r="F13" s="10"/>
      <c r="G13" s="10"/>
      <c r="H13" s="10" t="s">
        <v>17</v>
      </c>
      <c r="I13" s="10"/>
      <c r="J13" s="10"/>
      <c r="K13" s="9"/>
      <c r="L13" s="9"/>
      <c r="M13" s="9"/>
      <c r="N13" s="9"/>
      <c r="O13" s="95"/>
      <c r="P13" s="96">
        <v>-33067642</v>
      </c>
      <c r="Q13" s="13"/>
      <c r="R13" s="10"/>
      <c r="S13" s="10" t="s">
        <v>111</v>
      </c>
      <c r="T13" s="10"/>
      <c r="U13" s="10"/>
      <c r="V13" s="10"/>
      <c r="W13" s="10"/>
      <c r="X13" s="10"/>
      <c r="Y13" s="9"/>
      <c r="Z13" s="96">
        <v>3810646</v>
      </c>
      <c r="AA13" s="154"/>
      <c r="AD13" s="3">
        <v>-33067641749</v>
      </c>
      <c r="AE13" s="3">
        <f>IF(COUNTIF(AE14:AE21,"-")=COUNTA(AE14:AE21),"-",SUM(AE14:AE21))</f>
        <v>3810645664</v>
      </c>
    </row>
    <row r="14" spans="1:31" ht="14.65" customHeight="1" x14ac:dyDescent="0.15">
      <c r="A14" s="1" t="s">
        <v>18</v>
      </c>
      <c r="B14" s="1" t="s">
        <v>112</v>
      </c>
      <c r="D14" s="15"/>
      <c r="E14" s="10"/>
      <c r="F14" s="10"/>
      <c r="G14" s="10"/>
      <c r="H14" s="10" t="s">
        <v>19</v>
      </c>
      <c r="I14" s="10"/>
      <c r="J14" s="10"/>
      <c r="K14" s="9"/>
      <c r="L14" s="9"/>
      <c r="M14" s="9"/>
      <c r="N14" s="9"/>
      <c r="O14" s="95"/>
      <c r="P14" s="96">
        <v>1089007</v>
      </c>
      <c r="Q14" s="13"/>
      <c r="R14" s="10"/>
      <c r="S14" s="10"/>
      <c r="T14" s="10" t="s">
        <v>320</v>
      </c>
      <c r="U14" s="10"/>
      <c r="V14" s="10"/>
      <c r="W14" s="10"/>
      <c r="X14" s="10"/>
      <c r="Y14" s="9"/>
      <c r="Z14" s="96">
        <v>3459984</v>
      </c>
      <c r="AA14" s="154"/>
      <c r="AD14" s="3">
        <v>1089007074</v>
      </c>
      <c r="AE14" s="3">
        <v>3459983773</v>
      </c>
    </row>
    <row r="15" spans="1:31" ht="14.65" customHeight="1" x14ac:dyDescent="0.15">
      <c r="A15" s="1" t="s">
        <v>20</v>
      </c>
      <c r="B15" s="1" t="s">
        <v>113</v>
      </c>
      <c r="D15" s="15"/>
      <c r="E15" s="10"/>
      <c r="F15" s="10"/>
      <c r="G15" s="10"/>
      <c r="H15" s="10" t="s">
        <v>21</v>
      </c>
      <c r="I15" s="10"/>
      <c r="J15" s="10"/>
      <c r="K15" s="9"/>
      <c r="L15" s="9"/>
      <c r="M15" s="9"/>
      <c r="N15" s="9"/>
      <c r="O15" s="95"/>
      <c r="P15" s="96">
        <v>-659596</v>
      </c>
      <c r="Q15" s="13"/>
      <c r="R15" s="10"/>
      <c r="S15" s="10"/>
      <c r="T15" s="10" t="s">
        <v>114</v>
      </c>
      <c r="U15" s="10"/>
      <c r="V15" s="10"/>
      <c r="W15" s="10"/>
      <c r="X15" s="10"/>
      <c r="Y15" s="9"/>
      <c r="Z15" s="96">
        <v>0</v>
      </c>
      <c r="AA15" s="154"/>
      <c r="AD15" s="3">
        <v>-659595626</v>
      </c>
      <c r="AE15" s="3">
        <v>0</v>
      </c>
    </row>
    <row r="16" spans="1:31" ht="14.65" customHeight="1" x14ac:dyDescent="0.15">
      <c r="A16" s="1" t="s">
        <v>22</v>
      </c>
      <c r="B16" s="1" t="s">
        <v>115</v>
      </c>
      <c r="D16" s="15"/>
      <c r="E16" s="10"/>
      <c r="F16" s="10"/>
      <c r="G16" s="10"/>
      <c r="H16" s="10" t="s">
        <v>23</v>
      </c>
      <c r="I16" s="16"/>
      <c r="J16" s="16"/>
      <c r="K16" s="17"/>
      <c r="L16" s="17"/>
      <c r="M16" s="17"/>
      <c r="N16" s="17"/>
      <c r="O16" s="97"/>
      <c r="P16" s="96">
        <v>0</v>
      </c>
      <c r="Q16" s="13"/>
      <c r="R16" s="10"/>
      <c r="S16" s="10"/>
      <c r="T16" s="10" t="s">
        <v>116</v>
      </c>
      <c r="U16" s="10"/>
      <c r="V16" s="10"/>
      <c r="W16" s="10"/>
      <c r="X16" s="10"/>
      <c r="Y16" s="9"/>
      <c r="Z16" s="96">
        <v>0</v>
      </c>
      <c r="AA16" s="154"/>
      <c r="AD16" s="3">
        <v>0</v>
      </c>
      <c r="AE16" s="3">
        <v>0</v>
      </c>
    </row>
    <row r="17" spans="1:31" ht="14.65" customHeight="1" x14ac:dyDescent="0.15">
      <c r="A17" s="1" t="s">
        <v>24</v>
      </c>
      <c r="B17" s="1" t="s">
        <v>117</v>
      </c>
      <c r="D17" s="15"/>
      <c r="E17" s="10"/>
      <c r="F17" s="10"/>
      <c r="G17" s="10"/>
      <c r="H17" s="10" t="s">
        <v>25</v>
      </c>
      <c r="I17" s="16"/>
      <c r="J17" s="16"/>
      <c r="K17" s="17"/>
      <c r="L17" s="17"/>
      <c r="M17" s="17"/>
      <c r="N17" s="17"/>
      <c r="O17" s="97"/>
      <c r="P17" s="96">
        <v>0</v>
      </c>
      <c r="Q17" s="13"/>
      <c r="R17" s="9"/>
      <c r="S17" s="10"/>
      <c r="T17" s="10" t="s">
        <v>118</v>
      </c>
      <c r="U17" s="10"/>
      <c r="V17" s="10"/>
      <c r="W17" s="10"/>
      <c r="X17" s="10"/>
      <c r="Y17" s="9"/>
      <c r="Z17" s="96">
        <v>0</v>
      </c>
      <c r="AA17" s="154"/>
      <c r="AD17" s="3">
        <v>0</v>
      </c>
      <c r="AE17" s="3">
        <v>0</v>
      </c>
    </row>
    <row r="18" spans="1:31" ht="14.65" customHeight="1" x14ac:dyDescent="0.15">
      <c r="A18" s="1" t="s">
        <v>26</v>
      </c>
      <c r="B18" s="1" t="s">
        <v>119</v>
      </c>
      <c r="D18" s="15"/>
      <c r="E18" s="10"/>
      <c r="F18" s="10"/>
      <c r="G18" s="10"/>
      <c r="H18" s="10" t="s">
        <v>27</v>
      </c>
      <c r="I18" s="16"/>
      <c r="J18" s="16"/>
      <c r="K18" s="17"/>
      <c r="L18" s="17"/>
      <c r="M18" s="17"/>
      <c r="N18" s="17"/>
      <c r="O18" s="97"/>
      <c r="P18" s="96">
        <v>0</v>
      </c>
      <c r="Q18" s="13"/>
      <c r="R18" s="9"/>
      <c r="S18" s="10"/>
      <c r="T18" s="10" t="s">
        <v>120</v>
      </c>
      <c r="U18" s="10"/>
      <c r="V18" s="10"/>
      <c r="W18" s="10"/>
      <c r="X18" s="10"/>
      <c r="Y18" s="9"/>
      <c r="Z18" s="96">
        <v>0</v>
      </c>
      <c r="AA18" s="154"/>
      <c r="AD18" s="3">
        <v>0</v>
      </c>
      <c r="AE18" s="3">
        <v>0</v>
      </c>
    </row>
    <row r="19" spans="1:31" ht="14.65" customHeight="1" x14ac:dyDescent="0.15">
      <c r="A19" s="1" t="s">
        <v>28</v>
      </c>
      <c r="B19" s="1" t="s">
        <v>121</v>
      </c>
      <c r="D19" s="15"/>
      <c r="E19" s="10"/>
      <c r="F19" s="10"/>
      <c r="G19" s="10"/>
      <c r="H19" s="10" t="s">
        <v>29</v>
      </c>
      <c r="I19" s="16"/>
      <c r="J19" s="16"/>
      <c r="K19" s="17"/>
      <c r="L19" s="17"/>
      <c r="M19" s="17"/>
      <c r="N19" s="17"/>
      <c r="O19" s="97"/>
      <c r="P19" s="96">
        <v>0</v>
      </c>
      <c r="Q19" s="13"/>
      <c r="R19" s="10"/>
      <c r="S19" s="10"/>
      <c r="T19" s="10" t="s">
        <v>122</v>
      </c>
      <c r="U19" s="10"/>
      <c r="V19" s="10"/>
      <c r="W19" s="10"/>
      <c r="X19" s="10"/>
      <c r="Y19" s="9"/>
      <c r="Z19" s="96">
        <v>208281</v>
      </c>
      <c r="AA19" s="154"/>
      <c r="AD19" s="3">
        <v>0</v>
      </c>
      <c r="AE19" s="3">
        <v>208281000</v>
      </c>
    </row>
    <row r="20" spans="1:31" ht="14.65" customHeight="1" x14ac:dyDescent="0.15">
      <c r="A20" s="1" t="s">
        <v>30</v>
      </c>
      <c r="B20" s="1" t="s">
        <v>123</v>
      </c>
      <c r="D20" s="15"/>
      <c r="E20" s="10"/>
      <c r="F20" s="10"/>
      <c r="G20" s="10"/>
      <c r="H20" s="10" t="s">
        <v>31</v>
      </c>
      <c r="I20" s="16"/>
      <c r="J20" s="16"/>
      <c r="K20" s="17"/>
      <c r="L20" s="17"/>
      <c r="M20" s="17"/>
      <c r="N20" s="17"/>
      <c r="O20" s="97"/>
      <c r="P20" s="96">
        <v>0</v>
      </c>
      <c r="Q20" s="13"/>
      <c r="R20" s="10"/>
      <c r="S20" s="10"/>
      <c r="T20" s="10" t="s">
        <v>124</v>
      </c>
      <c r="U20" s="10"/>
      <c r="V20" s="10"/>
      <c r="W20" s="10"/>
      <c r="X20" s="10"/>
      <c r="Y20" s="9"/>
      <c r="Z20" s="96">
        <v>142381</v>
      </c>
      <c r="AA20" s="154"/>
      <c r="AD20" s="3">
        <v>0</v>
      </c>
      <c r="AE20" s="3">
        <v>142380891</v>
      </c>
    </row>
    <row r="21" spans="1:31" ht="14.65" customHeight="1" x14ac:dyDescent="0.15">
      <c r="A21" s="1" t="s">
        <v>32</v>
      </c>
      <c r="B21" s="1" t="s">
        <v>125</v>
      </c>
      <c r="D21" s="15"/>
      <c r="E21" s="10"/>
      <c r="F21" s="10"/>
      <c r="G21" s="10"/>
      <c r="H21" s="10" t="s">
        <v>33</v>
      </c>
      <c r="I21" s="16"/>
      <c r="J21" s="16"/>
      <c r="K21" s="17"/>
      <c r="L21" s="17"/>
      <c r="M21" s="17"/>
      <c r="N21" s="17"/>
      <c r="O21" s="97"/>
      <c r="P21" s="96">
        <v>0</v>
      </c>
      <c r="Q21" s="13"/>
      <c r="R21" s="10"/>
      <c r="S21" s="10"/>
      <c r="T21" s="10" t="s">
        <v>35</v>
      </c>
      <c r="U21" s="10"/>
      <c r="V21" s="10"/>
      <c r="W21" s="10"/>
      <c r="X21" s="10"/>
      <c r="Y21" s="9"/>
      <c r="Z21" s="96">
        <v>0</v>
      </c>
      <c r="AA21" s="154"/>
      <c r="AD21" s="3">
        <v>0</v>
      </c>
      <c r="AE21" s="3">
        <v>0</v>
      </c>
    </row>
    <row r="22" spans="1:31" ht="14.65" customHeight="1" x14ac:dyDescent="0.15">
      <c r="A22" s="1" t="s">
        <v>34</v>
      </c>
      <c r="B22" s="1" t="s">
        <v>98</v>
      </c>
      <c r="D22" s="15"/>
      <c r="E22" s="10"/>
      <c r="F22" s="10"/>
      <c r="G22" s="10"/>
      <c r="H22" s="10" t="s">
        <v>35</v>
      </c>
      <c r="I22" s="10"/>
      <c r="J22" s="10"/>
      <c r="K22" s="9"/>
      <c r="L22" s="9"/>
      <c r="M22" s="9"/>
      <c r="N22" s="9"/>
      <c r="O22" s="95"/>
      <c r="P22" s="96">
        <v>8183768</v>
      </c>
      <c r="Q22" s="13"/>
      <c r="R22" s="105" t="s">
        <v>99</v>
      </c>
      <c r="S22" s="106"/>
      <c r="T22" s="106"/>
      <c r="U22" s="106"/>
      <c r="V22" s="106"/>
      <c r="W22" s="106"/>
      <c r="X22" s="106"/>
      <c r="Y22" s="106"/>
      <c r="Z22" s="155">
        <v>35444992</v>
      </c>
      <c r="AA22" s="156"/>
      <c r="AD22" s="3">
        <v>8183768417</v>
      </c>
      <c r="AE22" s="3">
        <f>IF(AND(AE7="-",AE13="-"),"-",SUM(AE7,AE13))</f>
        <v>35444992153</v>
      </c>
    </row>
    <row r="23" spans="1:31" ht="14.65" customHeight="1" x14ac:dyDescent="0.15">
      <c r="A23" s="1" t="s">
        <v>36</v>
      </c>
      <c r="D23" s="15"/>
      <c r="E23" s="10"/>
      <c r="F23" s="10"/>
      <c r="G23" s="10"/>
      <c r="H23" s="10" t="s">
        <v>37</v>
      </c>
      <c r="I23" s="10"/>
      <c r="J23" s="10"/>
      <c r="K23" s="9"/>
      <c r="L23" s="9"/>
      <c r="M23" s="9"/>
      <c r="N23" s="9"/>
      <c r="O23" s="95"/>
      <c r="P23" s="96">
        <v>-4332507</v>
      </c>
      <c r="Q23" s="13"/>
      <c r="R23" s="10" t="s">
        <v>321</v>
      </c>
      <c r="S23" s="98"/>
      <c r="T23" s="98"/>
      <c r="U23" s="98"/>
      <c r="V23" s="98"/>
      <c r="W23" s="98"/>
      <c r="X23" s="98"/>
      <c r="Y23" s="98"/>
      <c r="Z23" s="12"/>
      <c r="AA23" s="14"/>
      <c r="AD23" s="3">
        <v>-4332506936</v>
      </c>
    </row>
    <row r="24" spans="1:31" ht="14.65" customHeight="1" x14ac:dyDescent="0.15">
      <c r="A24" s="1" t="s">
        <v>38</v>
      </c>
      <c r="B24" s="1" t="s">
        <v>128</v>
      </c>
      <c r="D24" s="15"/>
      <c r="E24" s="10"/>
      <c r="F24" s="10"/>
      <c r="G24" s="10"/>
      <c r="H24" s="10" t="s">
        <v>39</v>
      </c>
      <c r="I24" s="10"/>
      <c r="J24" s="10"/>
      <c r="K24" s="9"/>
      <c r="L24" s="9"/>
      <c r="M24" s="9"/>
      <c r="N24" s="9"/>
      <c r="O24" s="95"/>
      <c r="P24" s="96">
        <v>1162226</v>
      </c>
      <c r="Q24" s="13"/>
      <c r="R24" s="10"/>
      <c r="S24" s="10" t="s">
        <v>129</v>
      </c>
      <c r="T24" s="10"/>
      <c r="U24" s="10"/>
      <c r="V24" s="10"/>
      <c r="W24" s="10"/>
      <c r="X24" s="10"/>
      <c r="Y24" s="9"/>
      <c r="Z24" s="96">
        <v>132890186</v>
      </c>
      <c r="AA24" s="154"/>
      <c r="AD24" s="3">
        <v>1489326224</v>
      </c>
      <c r="AE24" s="3">
        <f>IF(AND(AD7="-",AD55="-",AD56="-"),"-",SUM(AD7,AD55,AD56))</f>
        <v>133044434595</v>
      </c>
    </row>
    <row r="25" spans="1:31" ht="14.65" customHeight="1" x14ac:dyDescent="0.15">
      <c r="A25" s="1" t="s">
        <v>40</v>
      </c>
      <c r="B25" s="1" t="s">
        <v>130</v>
      </c>
      <c r="D25" s="15"/>
      <c r="E25" s="10"/>
      <c r="F25" s="10"/>
      <c r="G25" s="10" t="s">
        <v>41</v>
      </c>
      <c r="H25" s="10"/>
      <c r="I25" s="10"/>
      <c r="J25" s="10"/>
      <c r="K25" s="9"/>
      <c r="L25" s="9"/>
      <c r="M25" s="9"/>
      <c r="N25" s="9"/>
      <c r="O25" s="95"/>
      <c r="P25" s="96">
        <v>65289150</v>
      </c>
      <c r="Q25" s="13"/>
      <c r="R25" s="10"/>
      <c r="S25" s="9" t="s">
        <v>131</v>
      </c>
      <c r="T25" s="10"/>
      <c r="U25" s="10"/>
      <c r="V25" s="10"/>
      <c r="W25" s="10"/>
      <c r="X25" s="10"/>
      <c r="Y25" s="9"/>
      <c r="Z25" s="96">
        <v>-33261113</v>
      </c>
      <c r="AA25" s="154"/>
      <c r="AD25" s="3">
        <f>IF(COUNTIF(AD26:AD33,"-")=COUNTA(AD26:AD33),"-",SUM(AD26:AD33))</f>
        <v>65118171999</v>
      </c>
      <c r="AE25" s="3" t="e">
        <f>IF(AND(AE61="-",AE24="-",#REF!="-"),"-",SUM(AE61)-SUM(AE24,#REF!))</f>
        <v>#REF!</v>
      </c>
    </row>
    <row r="26" spans="1:31" ht="14.65" customHeight="1" x14ac:dyDescent="0.15">
      <c r="A26" s="1" t="s">
        <v>42</v>
      </c>
      <c r="D26" s="15"/>
      <c r="E26" s="10"/>
      <c r="F26" s="10"/>
      <c r="G26" s="10"/>
      <c r="H26" s="10" t="s">
        <v>10</v>
      </c>
      <c r="I26" s="10"/>
      <c r="J26" s="10"/>
      <c r="K26" s="9"/>
      <c r="L26" s="9"/>
      <c r="M26" s="9"/>
      <c r="N26" s="9"/>
      <c r="O26" s="95"/>
      <c r="P26" s="96">
        <v>45661845</v>
      </c>
      <c r="Q26" s="13"/>
      <c r="R26" s="15"/>
      <c r="S26" s="10"/>
      <c r="T26" s="10"/>
      <c r="U26" s="10"/>
      <c r="V26" s="10"/>
      <c r="W26" s="10"/>
      <c r="X26" s="10"/>
      <c r="Y26" s="9"/>
      <c r="Z26" s="96"/>
      <c r="AA26" s="157"/>
      <c r="AD26" s="3">
        <v>45661845422</v>
      </c>
    </row>
    <row r="27" spans="1:31" ht="14.65" customHeight="1" x14ac:dyDescent="0.15">
      <c r="A27" s="1" t="s">
        <v>43</v>
      </c>
      <c r="D27" s="15"/>
      <c r="E27" s="10"/>
      <c r="F27" s="10"/>
      <c r="G27" s="10"/>
      <c r="H27" s="10" t="s">
        <v>15</v>
      </c>
      <c r="I27" s="10"/>
      <c r="J27" s="10"/>
      <c r="K27" s="9"/>
      <c r="L27" s="9"/>
      <c r="M27" s="9"/>
      <c r="N27" s="9"/>
      <c r="O27" s="95"/>
      <c r="P27" s="96">
        <v>892756</v>
      </c>
      <c r="Q27" s="13"/>
      <c r="R27" s="107"/>
      <c r="S27" s="108"/>
      <c r="T27" s="108"/>
      <c r="U27" s="108"/>
      <c r="V27" s="108"/>
      <c r="W27" s="108"/>
      <c r="X27" s="108"/>
      <c r="Y27" s="108"/>
      <c r="Z27" s="96"/>
      <c r="AA27" s="154"/>
      <c r="AD27" s="3">
        <v>892755800</v>
      </c>
    </row>
    <row r="28" spans="1:31" ht="14.65" customHeight="1" x14ac:dyDescent="0.15">
      <c r="A28" s="1" t="s">
        <v>44</v>
      </c>
      <c r="D28" s="15"/>
      <c r="E28" s="10"/>
      <c r="F28" s="10"/>
      <c r="G28" s="10"/>
      <c r="H28" s="10" t="s">
        <v>17</v>
      </c>
      <c r="I28" s="10"/>
      <c r="J28" s="10"/>
      <c r="K28" s="9"/>
      <c r="L28" s="9"/>
      <c r="M28" s="9"/>
      <c r="N28" s="9"/>
      <c r="O28" s="95"/>
      <c r="P28" s="96">
        <v>-425531</v>
      </c>
      <c r="Q28" s="13"/>
      <c r="R28" s="10"/>
      <c r="S28" s="98"/>
      <c r="T28" s="98"/>
      <c r="U28" s="98"/>
      <c r="V28" s="98"/>
      <c r="W28" s="98"/>
      <c r="X28" s="98"/>
      <c r="Y28" s="98"/>
      <c r="Z28" s="12"/>
      <c r="AA28" s="20"/>
      <c r="AD28" s="3">
        <v>-425531276</v>
      </c>
    </row>
    <row r="29" spans="1:31" ht="14.65" customHeight="1" x14ac:dyDescent="0.15">
      <c r="A29" s="1" t="s">
        <v>45</v>
      </c>
      <c r="D29" s="15"/>
      <c r="E29" s="10"/>
      <c r="F29" s="10"/>
      <c r="G29" s="10"/>
      <c r="H29" s="10" t="s">
        <v>19</v>
      </c>
      <c r="I29" s="10"/>
      <c r="J29" s="10"/>
      <c r="K29" s="9"/>
      <c r="L29" s="9"/>
      <c r="M29" s="9"/>
      <c r="N29" s="9"/>
      <c r="O29" s="95"/>
      <c r="P29" s="96">
        <v>100546839</v>
      </c>
      <c r="Q29" s="13"/>
      <c r="R29" s="10"/>
      <c r="S29" s="10"/>
      <c r="T29" s="10"/>
      <c r="U29" s="10"/>
      <c r="V29" s="10"/>
      <c r="W29" s="10"/>
      <c r="X29" s="10"/>
      <c r="Y29" s="9"/>
      <c r="Z29" s="96"/>
      <c r="AA29" s="157"/>
      <c r="AD29" s="3">
        <v>100546838827</v>
      </c>
    </row>
    <row r="30" spans="1:31" ht="14.65" customHeight="1" x14ac:dyDescent="0.15">
      <c r="A30" s="1" t="s">
        <v>46</v>
      </c>
      <c r="D30" s="15"/>
      <c r="E30" s="10"/>
      <c r="F30" s="10"/>
      <c r="G30" s="10"/>
      <c r="H30" s="10" t="s">
        <v>21</v>
      </c>
      <c r="I30" s="10"/>
      <c r="J30" s="10"/>
      <c r="K30" s="9"/>
      <c r="L30" s="9"/>
      <c r="M30" s="9"/>
      <c r="N30" s="9"/>
      <c r="O30" s="95"/>
      <c r="P30" s="96">
        <v>-81968927</v>
      </c>
      <c r="Q30" s="13"/>
      <c r="R30" s="8"/>
      <c r="S30" s="9"/>
      <c r="T30" s="9"/>
      <c r="U30" s="9"/>
      <c r="V30" s="9"/>
      <c r="W30" s="9"/>
      <c r="X30" s="9"/>
      <c r="Y30" s="18"/>
      <c r="Z30" s="96"/>
      <c r="AA30" s="157"/>
      <c r="AD30" s="3">
        <v>-81968926531</v>
      </c>
    </row>
    <row r="31" spans="1:31" ht="14.65" customHeight="1" x14ac:dyDescent="0.15">
      <c r="A31" s="1" t="s">
        <v>47</v>
      </c>
      <c r="D31" s="15"/>
      <c r="E31" s="10"/>
      <c r="F31" s="10"/>
      <c r="G31" s="10"/>
      <c r="H31" s="10" t="s">
        <v>35</v>
      </c>
      <c r="I31" s="10"/>
      <c r="J31" s="10"/>
      <c r="K31" s="9"/>
      <c r="L31" s="9"/>
      <c r="M31" s="9"/>
      <c r="N31" s="9"/>
      <c r="O31" s="95"/>
      <c r="P31" s="96">
        <v>5818021</v>
      </c>
      <c r="Q31" s="13"/>
      <c r="R31" s="9"/>
      <c r="S31" s="9"/>
      <c r="T31" s="9"/>
      <c r="U31" s="9"/>
      <c r="V31" s="9"/>
      <c r="W31" s="9"/>
      <c r="X31" s="9"/>
      <c r="Y31" s="9"/>
      <c r="Z31" s="96"/>
      <c r="AA31" s="157"/>
      <c r="AD31" s="3">
        <v>5818021446</v>
      </c>
    </row>
    <row r="32" spans="1:31" ht="14.65" customHeight="1" x14ac:dyDescent="0.15">
      <c r="A32" s="1" t="s">
        <v>48</v>
      </c>
      <c r="D32" s="15"/>
      <c r="E32" s="10"/>
      <c r="F32" s="10"/>
      <c r="G32" s="10"/>
      <c r="H32" s="10" t="s">
        <v>37</v>
      </c>
      <c r="I32" s="10"/>
      <c r="J32" s="10"/>
      <c r="K32" s="9"/>
      <c r="L32" s="9"/>
      <c r="M32" s="9"/>
      <c r="N32" s="9"/>
      <c r="O32" s="95"/>
      <c r="P32" s="96">
        <v>-5494605</v>
      </c>
      <c r="Q32" s="13"/>
      <c r="R32" s="19"/>
      <c r="S32" s="19"/>
      <c r="T32" s="19"/>
      <c r="U32" s="19"/>
      <c r="V32" s="19"/>
      <c r="W32" s="19"/>
      <c r="X32" s="19"/>
      <c r="Y32" s="19"/>
      <c r="Z32" s="12"/>
      <c r="AA32" s="20"/>
      <c r="AD32" s="3">
        <v>-5494605329</v>
      </c>
    </row>
    <row r="33" spans="1:30" ht="14.65" customHeight="1" x14ac:dyDescent="0.15">
      <c r="A33" s="1" t="s">
        <v>49</v>
      </c>
      <c r="D33" s="15"/>
      <c r="E33" s="10"/>
      <c r="F33" s="10"/>
      <c r="G33" s="10"/>
      <c r="H33" s="10" t="s">
        <v>39</v>
      </c>
      <c r="I33" s="10"/>
      <c r="J33" s="10"/>
      <c r="K33" s="9"/>
      <c r="L33" s="9"/>
      <c r="M33" s="9"/>
      <c r="N33" s="9"/>
      <c r="O33" s="95"/>
      <c r="P33" s="96">
        <v>258752</v>
      </c>
      <c r="Q33" s="13"/>
      <c r="R33" s="19"/>
      <c r="S33" s="19"/>
      <c r="T33" s="19"/>
      <c r="U33" s="19"/>
      <c r="V33" s="19"/>
      <c r="W33" s="19"/>
      <c r="X33" s="19"/>
      <c r="Y33" s="19"/>
      <c r="Z33" s="12"/>
      <c r="AA33" s="20"/>
      <c r="AD33" s="3">
        <v>87773640</v>
      </c>
    </row>
    <row r="34" spans="1:30" ht="14.65" customHeight="1" x14ac:dyDescent="0.15">
      <c r="A34" s="1" t="s">
        <v>50</v>
      </c>
      <c r="D34" s="15"/>
      <c r="E34" s="10"/>
      <c r="F34" s="10"/>
      <c r="G34" s="10" t="s">
        <v>51</v>
      </c>
      <c r="H34" s="16"/>
      <c r="I34" s="16"/>
      <c r="J34" s="16"/>
      <c r="K34" s="17"/>
      <c r="L34" s="17"/>
      <c r="M34" s="17"/>
      <c r="N34" s="17"/>
      <c r="O34" s="97"/>
      <c r="P34" s="96">
        <v>3046822</v>
      </c>
      <c r="Q34" s="13"/>
      <c r="R34" s="19"/>
      <c r="S34" s="19"/>
      <c r="T34" s="19"/>
      <c r="U34" s="19"/>
      <c r="V34" s="19"/>
      <c r="W34" s="19"/>
      <c r="X34" s="19"/>
      <c r="Y34" s="19"/>
      <c r="Z34" s="12"/>
      <c r="AA34" s="20"/>
      <c r="AD34" s="3">
        <v>3046821976</v>
      </c>
    </row>
    <row r="35" spans="1:30" ht="14.65" customHeight="1" x14ac:dyDescent="0.15">
      <c r="A35" s="1" t="s">
        <v>52</v>
      </c>
      <c r="D35" s="15"/>
      <c r="E35" s="10"/>
      <c r="F35" s="10"/>
      <c r="G35" s="10" t="s">
        <v>53</v>
      </c>
      <c r="H35" s="16"/>
      <c r="I35" s="16"/>
      <c r="J35" s="16"/>
      <c r="K35" s="17"/>
      <c r="L35" s="17"/>
      <c r="M35" s="17"/>
      <c r="N35" s="17"/>
      <c r="O35" s="97"/>
      <c r="P35" s="96">
        <v>-2182840</v>
      </c>
      <c r="Q35" s="13"/>
      <c r="R35" s="19"/>
      <c r="S35" s="19"/>
      <c r="T35" s="19"/>
      <c r="U35" s="19"/>
      <c r="V35" s="19"/>
      <c r="W35" s="19"/>
      <c r="X35" s="19"/>
      <c r="Y35" s="19"/>
      <c r="Z35" s="12"/>
      <c r="AA35" s="20"/>
      <c r="AD35" s="3">
        <v>-2182840468</v>
      </c>
    </row>
    <row r="36" spans="1:30" ht="14.65" customHeight="1" x14ac:dyDescent="0.15">
      <c r="A36" s="1" t="s">
        <v>54</v>
      </c>
      <c r="D36" s="15"/>
      <c r="E36" s="10"/>
      <c r="F36" s="10" t="s">
        <v>55</v>
      </c>
      <c r="G36" s="10"/>
      <c r="H36" s="16"/>
      <c r="I36" s="16"/>
      <c r="J36" s="16"/>
      <c r="K36" s="17"/>
      <c r="L36" s="17"/>
      <c r="M36" s="17"/>
      <c r="N36" s="17"/>
      <c r="O36" s="97"/>
      <c r="P36" s="96">
        <v>277239</v>
      </c>
      <c r="Q36" s="13"/>
      <c r="R36" s="19"/>
      <c r="S36" s="19"/>
      <c r="T36" s="19"/>
      <c r="U36" s="19"/>
      <c r="V36" s="19"/>
      <c r="W36" s="19"/>
      <c r="X36" s="19"/>
      <c r="Y36" s="19"/>
      <c r="Z36" s="12"/>
      <c r="AA36" s="20"/>
      <c r="AD36" s="3">
        <f>IF(COUNTIF(AD37:AD38,"-")=COUNTA(AD37:AD38),"-",SUM(AD37:AD38))</f>
        <v>277238623</v>
      </c>
    </row>
    <row r="37" spans="1:30" ht="14.65" customHeight="1" x14ac:dyDescent="0.15">
      <c r="A37" s="1" t="s">
        <v>56</v>
      </c>
      <c r="D37" s="15"/>
      <c r="E37" s="10"/>
      <c r="F37" s="10"/>
      <c r="G37" s="10" t="s">
        <v>57</v>
      </c>
      <c r="H37" s="10"/>
      <c r="I37" s="10"/>
      <c r="J37" s="10"/>
      <c r="K37" s="9"/>
      <c r="L37" s="9"/>
      <c r="M37" s="9"/>
      <c r="N37" s="9"/>
      <c r="O37" s="95"/>
      <c r="P37" s="96">
        <v>275873</v>
      </c>
      <c r="Q37" s="13"/>
      <c r="R37" s="19"/>
      <c r="S37" s="19"/>
      <c r="T37" s="19"/>
      <c r="U37" s="19"/>
      <c r="V37" s="19"/>
      <c r="W37" s="19"/>
      <c r="X37" s="19"/>
      <c r="Y37" s="19"/>
      <c r="Z37" s="12"/>
      <c r="AA37" s="20"/>
      <c r="AD37" s="3">
        <v>275873167</v>
      </c>
    </row>
    <row r="38" spans="1:30" ht="14.65" customHeight="1" x14ac:dyDescent="0.15">
      <c r="A38" s="1" t="s">
        <v>58</v>
      </c>
      <c r="D38" s="15"/>
      <c r="E38" s="10"/>
      <c r="F38" s="10"/>
      <c r="G38" s="10" t="s">
        <v>35</v>
      </c>
      <c r="H38" s="10"/>
      <c r="I38" s="10"/>
      <c r="J38" s="10"/>
      <c r="K38" s="9"/>
      <c r="L38" s="9"/>
      <c r="M38" s="9"/>
      <c r="N38" s="9"/>
      <c r="O38" s="95"/>
      <c r="P38" s="96">
        <v>1365</v>
      </c>
      <c r="Q38" s="13"/>
      <c r="R38" s="19"/>
      <c r="S38" s="19"/>
      <c r="T38" s="19"/>
      <c r="U38" s="19"/>
      <c r="V38" s="19"/>
      <c r="W38" s="19"/>
      <c r="X38" s="19"/>
      <c r="Y38" s="19"/>
      <c r="Z38" s="12"/>
      <c r="AA38" s="20"/>
      <c r="AD38" s="3">
        <v>1365456</v>
      </c>
    </row>
    <row r="39" spans="1:30" ht="14.65" customHeight="1" x14ac:dyDescent="0.15">
      <c r="A39" s="1" t="s">
        <v>59</v>
      </c>
      <c r="D39" s="15"/>
      <c r="E39" s="10"/>
      <c r="F39" s="10" t="s">
        <v>60</v>
      </c>
      <c r="G39" s="10"/>
      <c r="H39" s="10"/>
      <c r="I39" s="10"/>
      <c r="J39" s="10"/>
      <c r="K39" s="10"/>
      <c r="L39" s="9"/>
      <c r="M39" s="9"/>
      <c r="N39" s="9"/>
      <c r="O39" s="95"/>
      <c r="P39" s="96">
        <v>6659732</v>
      </c>
      <c r="Q39" s="13"/>
      <c r="R39" s="19"/>
      <c r="S39" s="19"/>
      <c r="T39" s="19"/>
      <c r="U39" s="19"/>
      <c r="V39" s="19"/>
      <c r="W39" s="19"/>
      <c r="X39" s="19"/>
      <c r="Y39" s="19"/>
      <c r="Z39" s="12"/>
      <c r="AA39" s="20"/>
      <c r="AD39" s="3">
        <f>IF(COUNTIF(AD40:AD51,"-")=COUNTA(AD40:AD51),"-",SUM(AD40,AD44:AD47,AD50:AD51))</f>
        <v>6657859035</v>
      </c>
    </row>
    <row r="40" spans="1:30" ht="14.65" customHeight="1" x14ac:dyDescent="0.15">
      <c r="A40" s="1" t="s">
        <v>61</v>
      </c>
      <c r="D40" s="15"/>
      <c r="E40" s="10"/>
      <c r="F40" s="10"/>
      <c r="G40" s="10" t="s">
        <v>62</v>
      </c>
      <c r="H40" s="10"/>
      <c r="I40" s="10"/>
      <c r="J40" s="10"/>
      <c r="K40" s="10"/>
      <c r="L40" s="9"/>
      <c r="M40" s="9"/>
      <c r="N40" s="9"/>
      <c r="O40" s="95"/>
      <c r="P40" s="96">
        <v>1252799</v>
      </c>
      <c r="Q40" s="13"/>
      <c r="R40" s="19"/>
      <c r="S40" s="19"/>
      <c r="T40" s="19"/>
      <c r="U40" s="19"/>
      <c r="V40" s="19"/>
      <c r="W40" s="19"/>
      <c r="X40" s="19"/>
      <c r="Y40" s="19"/>
      <c r="Z40" s="12"/>
      <c r="AA40" s="20"/>
      <c r="AD40" s="3">
        <f>IF(COUNTIF(AD41:AD43,"-")=COUNTA(AD41:AD43),"-",SUM(AD41:AD43))</f>
        <v>1252798665</v>
      </c>
    </row>
    <row r="41" spans="1:30" ht="14.65" customHeight="1" x14ac:dyDescent="0.15">
      <c r="A41" s="1" t="s">
        <v>63</v>
      </c>
      <c r="D41" s="15"/>
      <c r="E41" s="10"/>
      <c r="F41" s="10"/>
      <c r="G41" s="10"/>
      <c r="H41" s="10" t="s">
        <v>64</v>
      </c>
      <c r="I41" s="10"/>
      <c r="J41" s="10"/>
      <c r="K41" s="10"/>
      <c r="L41" s="9"/>
      <c r="M41" s="9"/>
      <c r="N41" s="9"/>
      <c r="O41" s="95"/>
      <c r="P41" s="96">
        <v>11800</v>
      </c>
      <c r="Q41" s="13"/>
      <c r="R41" s="19"/>
      <c r="S41" s="19"/>
      <c r="T41" s="19"/>
      <c r="U41" s="19"/>
      <c r="V41" s="19"/>
      <c r="W41" s="19"/>
      <c r="X41" s="19"/>
      <c r="Y41" s="19"/>
      <c r="Z41" s="12"/>
      <c r="AA41" s="20"/>
      <c r="AD41" s="3">
        <v>11800000</v>
      </c>
    </row>
    <row r="42" spans="1:30" ht="14.65" customHeight="1" x14ac:dyDescent="0.15">
      <c r="A42" s="1" t="s">
        <v>65</v>
      </c>
      <c r="D42" s="15"/>
      <c r="E42" s="10"/>
      <c r="F42" s="10"/>
      <c r="G42" s="10"/>
      <c r="H42" s="10" t="s">
        <v>66</v>
      </c>
      <c r="I42" s="10"/>
      <c r="J42" s="10"/>
      <c r="K42" s="10"/>
      <c r="L42" s="9"/>
      <c r="M42" s="9"/>
      <c r="N42" s="9"/>
      <c r="O42" s="95"/>
      <c r="P42" s="96">
        <v>1240999</v>
      </c>
      <c r="Q42" s="13"/>
      <c r="R42" s="19"/>
      <c r="S42" s="19"/>
      <c r="T42" s="19"/>
      <c r="U42" s="19"/>
      <c r="V42" s="19"/>
      <c r="W42" s="19"/>
      <c r="X42" s="19"/>
      <c r="Y42" s="19"/>
      <c r="Z42" s="12"/>
      <c r="AA42" s="20"/>
      <c r="AD42" s="3">
        <v>1240998665</v>
      </c>
    </row>
    <row r="43" spans="1:30" ht="14.65" customHeight="1" x14ac:dyDescent="0.15">
      <c r="A43" s="1" t="s">
        <v>67</v>
      </c>
      <c r="D43" s="15"/>
      <c r="E43" s="10"/>
      <c r="F43" s="10"/>
      <c r="G43" s="10"/>
      <c r="H43" s="10" t="s">
        <v>35</v>
      </c>
      <c r="I43" s="10"/>
      <c r="J43" s="10"/>
      <c r="K43" s="10"/>
      <c r="L43" s="9"/>
      <c r="M43" s="9"/>
      <c r="N43" s="9"/>
      <c r="O43" s="95"/>
      <c r="P43" s="96">
        <v>0</v>
      </c>
      <c r="Q43" s="13"/>
      <c r="R43" s="19"/>
      <c r="S43" s="19"/>
      <c r="T43" s="19"/>
      <c r="U43" s="19"/>
      <c r="V43" s="19"/>
      <c r="W43" s="19"/>
      <c r="X43" s="19"/>
      <c r="Y43" s="19"/>
      <c r="Z43" s="12"/>
      <c r="AA43" s="20"/>
      <c r="AD43" s="3">
        <v>0</v>
      </c>
    </row>
    <row r="44" spans="1:30" ht="14.65" customHeight="1" x14ac:dyDescent="0.15">
      <c r="A44" s="1" t="s">
        <v>68</v>
      </c>
      <c r="D44" s="15"/>
      <c r="E44" s="10"/>
      <c r="F44" s="10"/>
      <c r="G44" s="10" t="s">
        <v>69</v>
      </c>
      <c r="H44" s="10"/>
      <c r="I44" s="10"/>
      <c r="J44" s="10"/>
      <c r="K44" s="10"/>
      <c r="L44" s="9"/>
      <c r="M44" s="9"/>
      <c r="N44" s="9"/>
      <c r="O44" s="95"/>
      <c r="P44" s="96">
        <v>-11263</v>
      </c>
      <c r="Q44" s="13"/>
      <c r="R44" s="19"/>
      <c r="S44" s="19"/>
      <c r="T44" s="19"/>
      <c r="U44" s="19"/>
      <c r="V44" s="19"/>
      <c r="W44" s="19"/>
      <c r="X44" s="19"/>
      <c r="Y44" s="19"/>
      <c r="Z44" s="12"/>
      <c r="AA44" s="20"/>
      <c r="AD44" s="3">
        <v>-13136200</v>
      </c>
    </row>
    <row r="45" spans="1:30" ht="14.65" customHeight="1" x14ac:dyDescent="0.15">
      <c r="A45" s="1" t="s">
        <v>70</v>
      </c>
      <c r="D45" s="15"/>
      <c r="E45" s="10"/>
      <c r="F45" s="10"/>
      <c r="G45" s="10" t="s">
        <v>71</v>
      </c>
      <c r="H45" s="10"/>
      <c r="I45" s="10"/>
      <c r="J45" s="10"/>
      <c r="K45" s="9"/>
      <c r="L45" s="9"/>
      <c r="M45" s="9"/>
      <c r="N45" s="9"/>
      <c r="O45" s="95"/>
      <c r="P45" s="96">
        <v>173839</v>
      </c>
      <c r="Q45" s="13"/>
      <c r="R45" s="19"/>
      <c r="S45" s="19"/>
      <c r="T45" s="19"/>
      <c r="U45" s="19"/>
      <c r="V45" s="19"/>
      <c r="W45" s="19"/>
      <c r="X45" s="19"/>
      <c r="Y45" s="19"/>
      <c r="Z45" s="12"/>
      <c r="AA45" s="20"/>
      <c r="AD45" s="3">
        <v>173838709</v>
      </c>
    </row>
    <row r="46" spans="1:30" ht="14.65" customHeight="1" x14ac:dyDescent="0.15">
      <c r="A46" s="1" t="s">
        <v>72</v>
      </c>
      <c r="D46" s="15"/>
      <c r="E46" s="10"/>
      <c r="F46" s="10"/>
      <c r="G46" s="10" t="s">
        <v>73</v>
      </c>
      <c r="H46" s="10"/>
      <c r="I46" s="10"/>
      <c r="J46" s="10"/>
      <c r="K46" s="9"/>
      <c r="L46" s="9"/>
      <c r="M46" s="9"/>
      <c r="N46" s="9"/>
      <c r="O46" s="95"/>
      <c r="P46" s="96">
        <v>90707</v>
      </c>
      <c r="Q46" s="13"/>
      <c r="R46" s="19"/>
      <c r="S46" s="19"/>
      <c r="T46" s="19"/>
      <c r="U46" s="19"/>
      <c r="V46" s="19"/>
      <c r="W46" s="19"/>
      <c r="X46" s="19"/>
      <c r="Y46" s="19"/>
      <c r="Z46" s="12"/>
      <c r="AA46" s="20"/>
      <c r="AD46" s="3">
        <v>90707302</v>
      </c>
    </row>
    <row r="47" spans="1:30" ht="14.65" customHeight="1" x14ac:dyDescent="0.15">
      <c r="A47" s="1" t="s">
        <v>74</v>
      </c>
      <c r="D47" s="15"/>
      <c r="E47" s="10"/>
      <c r="F47" s="10"/>
      <c r="G47" s="10" t="s">
        <v>75</v>
      </c>
      <c r="H47" s="10"/>
      <c r="I47" s="10"/>
      <c r="J47" s="10"/>
      <c r="K47" s="9"/>
      <c r="L47" s="9"/>
      <c r="M47" s="9"/>
      <c r="N47" s="9"/>
      <c r="O47" s="95"/>
      <c r="P47" s="96">
        <v>5206949</v>
      </c>
      <c r="Q47" s="13"/>
      <c r="R47" s="19"/>
      <c r="S47" s="19"/>
      <c r="T47" s="19"/>
      <c r="U47" s="19"/>
      <c r="V47" s="19"/>
      <c r="W47" s="19"/>
      <c r="X47" s="19"/>
      <c r="Y47" s="19"/>
      <c r="Z47" s="12"/>
      <c r="AA47" s="20"/>
      <c r="AD47" s="3">
        <f>IF(COUNTIF(AD48:AD49,"-")=COUNTA(AD48:AD49),"-",SUM(AD48:AD49))</f>
        <v>5206949299</v>
      </c>
    </row>
    <row r="48" spans="1:30" ht="14.65" customHeight="1" x14ac:dyDescent="0.15">
      <c r="A48" s="1" t="s">
        <v>76</v>
      </c>
      <c r="D48" s="15"/>
      <c r="E48" s="10"/>
      <c r="F48" s="10"/>
      <c r="G48" s="10"/>
      <c r="H48" s="10" t="s">
        <v>77</v>
      </c>
      <c r="I48" s="10"/>
      <c r="J48" s="10"/>
      <c r="K48" s="9"/>
      <c r="L48" s="9"/>
      <c r="M48" s="9"/>
      <c r="N48" s="9"/>
      <c r="O48" s="95"/>
      <c r="P48" s="96">
        <v>0</v>
      </c>
      <c r="Q48" s="13"/>
      <c r="R48" s="19"/>
      <c r="S48" s="19"/>
      <c r="T48" s="19"/>
      <c r="U48" s="19"/>
      <c r="V48" s="19"/>
      <c r="W48" s="19"/>
      <c r="X48" s="19"/>
      <c r="Y48" s="19"/>
      <c r="Z48" s="12"/>
      <c r="AA48" s="20"/>
      <c r="AD48" s="3">
        <v>0</v>
      </c>
    </row>
    <row r="49" spans="1:31" ht="14.65" customHeight="1" x14ac:dyDescent="0.15">
      <c r="A49" s="1" t="s">
        <v>78</v>
      </c>
      <c r="D49" s="15"/>
      <c r="E49" s="9"/>
      <c r="F49" s="10"/>
      <c r="G49" s="10"/>
      <c r="H49" s="10" t="s">
        <v>35</v>
      </c>
      <c r="I49" s="10"/>
      <c r="J49" s="10"/>
      <c r="K49" s="9"/>
      <c r="L49" s="9"/>
      <c r="M49" s="9"/>
      <c r="N49" s="9"/>
      <c r="O49" s="95"/>
      <c r="P49" s="96">
        <v>5206949</v>
      </c>
      <c r="Q49" s="13"/>
      <c r="R49" s="19"/>
      <c r="S49" s="19"/>
      <c r="T49" s="19"/>
      <c r="U49" s="19"/>
      <c r="V49" s="19"/>
      <c r="W49" s="19"/>
      <c r="X49" s="19"/>
      <c r="Y49" s="19"/>
      <c r="Z49" s="12"/>
      <c r="AA49" s="20"/>
      <c r="AD49" s="3">
        <v>5206949299</v>
      </c>
    </row>
    <row r="50" spans="1:31" ht="14.65" customHeight="1" x14ac:dyDescent="0.15">
      <c r="A50" s="1" t="s">
        <v>79</v>
      </c>
      <c r="D50" s="15"/>
      <c r="E50" s="9"/>
      <c r="F50" s="10"/>
      <c r="G50" s="10" t="s">
        <v>35</v>
      </c>
      <c r="H50" s="10"/>
      <c r="I50" s="10"/>
      <c r="J50" s="10"/>
      <c r="K50" s="9"/>
      <c r="L50" s="9"/>
      <c r="M50" s="9"/>
      <c r="N50" s="9"/>
      <c r="O50" s="95"/>
      <c r="P50" s="96">
        <v>0</v>
      </c>
      <c r="Q50" s="13"/>
      <c r="R50" s="19"/>
      <c r="S50" s="19"/>
      <c r="T50" s="19"/>
      <c r="U50" s="19"/>
      <c r="V50" s="19"/>
      <c r="W50" s="19"/>
      <c r="X50" s="19"/>
      <c r="Y50" s="19"/>
      <c r="Z50" s="12"/>
      <c r="AA50" s="20"/>
      <c r="AD50" s="3">
        <v>0</v>
      </c>
    </row>
    <row r="51" spans="1:31" ht="14.65" customHeight="1" x14ac:dyDescent="0.15">
      <c r="A51" s="1" t="s">
        <v>80</v>
      </c>
      <c r="D51" s="15"/>
      <c r="E51" s="9"/>
      <c r="F51" s="10"/>
      <c r="G51" s="10" t="s">
        <v>81</v>
      </c>
      <c r="H51" s="10"/>
      <c r="I51" s="10"/>
      <c r="J51" s="10"/>
      <c r="K51" s="9"/>
      <c r="L51" s="9"/>
      <c r="M51" s="9"/>
      <c r="N51" s="9"/>
      <c r="O51" s="95"/>
      <c r="P51" s="96">
        <v>-53299</v>
      </c>
      <c r="Q51" s="13"/>
      <c r="R51" s="19"/>
      <c r="S51" s="19"/>
      <c r="T51" s="19"/>
      <c r="U51" s="19"/>
      <c r="V51" s="19"/>
      <c r="W51" s="19"/>
      <c r="X51" s="19"/>
      <c r="Y51" s="19"/>
      <c r="Z51" s="12"/>
      <c r="AA51" s="20"/>
      <c r="AD51" s="3">
        <v>-53298740</v>
      </c>
    </row>
    <row r="52" spans="1:31" ht="14.65" customHeight="1" x14ac:dyDescent="0.15">
      <c r="A52" s="1" t="s">
        <v>82</v>
      </c>
      <c r="D52" s="15"/>
      <c r="E52" s="9" t="s">
        <v>83</v>
      </c>
      <c r="F52" s="10"/>
      <c r="G52" s="11"/>
      <c r="H52" s="11"/>
      <c r="I52" s="11"/>
      <c r="J52" s="9"/>
      <c r="K52" s="9"/>
      <c r="L52" s="9"/>
      <c r="M52" s="9"/>
      <c r="N52" s="9"/>
      <c r="O52" s="95"/>
      <c r="P52" s="96">
        <v>9043132</v>
      </c>
      <c r="Q52" s="13"/>
      <c r="R52" s="19"/>
      <c r="S52" s="19"/>
      <c r="T52" s="19"/>
      <c r="U52" s="19"/>
      <c r="V52" s="19"/>
      <c r="W52" s="19"/>
      <c r="X52" s="19"/>
      <c r="Y52" s="19"/>
      <c r="Z52" s="12"/>
      <c r="AA52" s="20"/>
      <c r="AD52" s="3">
        <f>IF(COUNTIF(AD53:AD61,"-")=COUNTA(AD53:AD61),"-",SUM(AD53:AD56,AD59:AD61))</f>
        <v>9155936773</v>
      </c>
    </row>
    <row r="53" spans="1:31" ht="14.65" customHeight="1" x14ac:dyDescent="0.15">
      <c r="A53" s="1" t="s">
        <v>84</v>
      </c>
      <c r="D53" s="15"/>
      <c r="E53" s="9"/>
      <c r="F53" s="10" t="s">
        <v>85</v>
      </c>
      <c r="G53" s="11"/>
      <c r="H53" s="11"/>
      <c r="I53" s="11"/>
      <c r="J53" s="9"/>
      <c r="K53" s="9"/>
      <c r="L53" s="9"/>
      <c r="M53" s="9"/>
      <c r="N53" s="9"/>
      <c r="O53" s="95"/>
      <c r="P53" s="96">
        <v>2155323</v>
      </c>
      <c r="Q53" s="13"/>
      <c r="R53" s="19"/>
      <c r="S53" s="19"/>
      <c r="T53" s="19"/>
      <c r="U53" s="19"/>
      <c r="V53" s="19"/>
      <c r="W53" s="19"/>
      <c r="X53" s="19"/>
      <c r="Y53" s="19"/>
      <c r="Z53" s="12"/>
      <c r="AA53" s="20"/>
      <c r="AD53" s="3">
        <v>2268127903</v>
      </c>
    </row>
    <row r="54" spans="1:31" ht="14.65" customHeight="1" x14ac:dyDescent="0.15">
      <c r="A54" s="1" t="s">
        <v>86</v>
      </c>
      <c r="D54" s="15"/>
      <c r="E54" s="9"/>
      <c r="F54" s="10" t="s">
        <v>87</v>
      </c>
      <c r="G54" s="10"/>
      <c r="H54" s="16"/>
      <c r="I54" s="10"/>
      <c r="J54" s="10"/>
      <c r="K54" s="9"/>
      <c r="L54" s="9"/>
      <c r="M54" s="9"/>
      <c r="N54" s="9"/>
      <c r="O54" s="95"/>
      <c r="P54" s="96">
        <v>42385</v>
      </c>
      <c r="Q54" s="13"/>
      <c r="R54" s="19"/>
      <c r="S54" s="19"/>
      <c r="T54" s="19"/>
      <c r="U54" s="19"/>
      <c r="V54" s="19"/>
      <c r="W54" s="19"/>
      <c r="X54" s="19"/>
      <c r="Y54" s="19"/>
      <c r="Z54" s="12"/>
      <c r="AA54" s="20"/>
      <c r="AD54" s="3">
        <v>42384684</v>
      </c>
    </row>
    <row r="55" spans="1:31" ht="14.65" customHeight="1" x14ac:dyDescent="0.15">
      <c r="A55" s="1">
        <v>1500000</v>
      </c>
      <c r="D55" s="15"/>
      <c r="E55" s="9"/>
      <c r="F55" s="10" t="s">
        <v>88</v>
      </c>
      <c r="G55" s="10"/>
      <c r="H55" s="10"/>
      <c r="I55" s="10"/>
      <c r="J55" s="10"/>
      <c r="K55" s="9"/>
      <c r="L55" s="9"/>
      <c r="M55" s="9"/>
      <c r="N55" s="9"/>
      <c r="O55" s="95"/>
      <c r="P55" s="96">
        <v>8172</v>
      </c>
      <c r="Q55" s="13"/>
      <c r="R55" s="19"/>
      <c r="S55" s="19"/>
      <c r="T55" s="19"/>
      <c r="U55" s="19"/>
      <c r="V55" s="19"/>
      <c r="W55" s="19"/>
      <c r="X55" s="19"/>
      <c r="Y55" s="19"/>
      <c r="Z55" s="12"/>
      <c r="AA55" s="20"/>
      <c r="AD55" s="3">
        <v>8171825</v>
      </c>
    </row>
    <row r="56" spans="1:31" ht="14.65" customHeight="1" x14ac:dyDescent="0.15">
      <c r="A56" s="1" t="s">
        <v>89</v>
      </c>
      <c r="D56" s="15"/>
      <c r="E56" s="10"/>
      <c r="F56" s="10" t="s">
        <v>75</v>
      </c>
      <c r="G56" s="10"/>
      <c r="H56" s="16"/>
      <c r="I56" s="10"/>
      <c r="J56" s="10"/>
      <c r="K56" s="9"/>
      <c r="L56" s="9"/>
      <c r="M56" s="9"/>
      <c r="N56" s="9"/>
      <c r="O56" s="95"/>
      <c r="P56" s="96">
        <v>6851081</v>
      </c>
      <c r="Q56" s="13"/>
      <c r="R56" s="19"/>
      <c r="S56" s="19"/>
      <c r="T56" s="19"/>
      <c r="U56" s="19"/>
      <c r="V56" s="19"/>
      <c r="W56" s="19"/>
      <c r="X56" s="19"/>
      <c r="Y56" s="19"/>
      <c r="Z56" s="12"/>
      <c r="AA56" s="20"/>
      <c r="AD56" s="3">
        <f>IF(COUNTIF(AD57:AD58,"-")=COUNTA(AD57:AD58),"-",SUM(AD57:AD58))</f>
        <v>6851081325</v>
      </c>
    </row>
    <row r="57" spans="1:31" ht="14.65" customHeight="1" x14ac:dyDescent="0.15">
      <c r="A57" s="1" t="s">
        <v>90</v>
      </c>
      <c r="D57" s="15"/>
      <c r="E57" s="10"/>
      <c r="F57" s="10"/>
      <c r="G57" s="10" t="s">
        <v>91</v>
      </c>
      <c r="H57" s="10"/>
      <c r="I57" s="10"/>
      <c r="J57" s="10"/>
      <c r="K57" s="9"/>
      <c r="L57" s="9"/>
      <c r="M57" s="9"/>
      <c r="N57" s="9"/>
      <c r="O57" s="95"/>
      <c r="P57" s="96">
        <v>6574020</v>
      </c>
      <c r="Q57" s="13"/>
      <c r="R57" s="19"/>
      <c r="S57" s="19"/>
      <c r="T57" s="19"/>
      <c r="U57" s="19"/>
      <c r="V57" s="19"/>
      <c r="W57" s="19"/>
      <c r="X57" s="19"/>
      <c r="Y57" s="19"/>
      <c r="Z57" s="12"/>
      <c r="AA57" s="20"/>
      <c r="AD57" s="3">
        <v>6574020468</v>
      </c>
    </row>
    <row r="58" spans="1:31" ht="14.65" customHeight="1" x14ac:dyDescent="0.15">
      <c r="A58" s="1" t="s">
        <v>92</v>
      </c>
      <c r="D58" s="15"/>
      <c r="E58" s="10"/>
      <c r="F58" s="10"/>
      <c r="G58" s="10" t="s">
        <v>77</v>
      </c>
      <c r="H58" s="10"/>
      <c r="I58" s="10"/>
      <c r="J58" s="10"/>
      <c r="K58" s="9"/>
      <c r="L58" s="9"/>
      <c r="M58" s="9"/>
      <c r="N58" s="9"/>
      <c r="O58" s="95"/>
      <c r="P58" s="96">
        <v>277061</v>
      </c>
      <c r="Q58" s="13"/>
      <c r="R58" s="19"/>
      <c r="S58" s="19"/>
      <c r="T58" s="19"/>
      <c r="U58" s="19"/>
      <c r="V58" s="19"/>
      <c r="W58" s="19"/>
      <c r="X58" s="19"/>
      <c r="Y58" s="19"/>
      <c r="Z58" s="12"/>
      <c r="AA58" s="20"/>
      <c r="AD58" s="3">
        <v>277060857</v>
      </c>
    </row>
    <row r="59" spans="1:31" ht="14.65" customHeight="1" x14ac:dyDescent="0.15">
      <c r="A59" s="1" t="s">
        <v>93</v>
      </c>
      <c r="D59" s="15"/>
      <c r="E59" s="10"/>
      <c r="F59" s="10" t="s">
        <v>94</v>
      </c>
      <c r="G59" s="10"/>
      <c r="H59" s="10"/>
      <c r="I59" s="10"/>
      <c r="J59" s="10"/>
      <c r="K59" s="9"/>
      <c r="L59" s="9"/>
      <c r="M59" s="9"/>
      <c r="N59" s="9"/>
      <c r="O59" s="95"/>
      <c r="P59" s="96">
        <v>0</v>
      </c>
      <c r="Q59" s="13"/>
      <c r="R59" s="19"/>
      <c r="S59" s="19"/>
      <c r="T59" s="19"/>
      <c r="U59" s="19"/>
      <c r="V59" s="19"/>
      <c r="W59" s="19"/>
      <c r="X59" s="19"/>
      <c r="Y59" s="19"/>
      <c r="Z59" s="12"/>
      <c r="AA59" s="20"/>
      <c r="AD59" s="3">
        <v>0</v>
      </c>
    </row>
    <row r="60" spans="1:31" ht="14.65" customHeight="1" x14ac:dyDescent="0.15">
      <c r="A60" s="1" t="s">
        <v>95</v>
      </c>
      <c r="D60" s="15"/>
      <c r="E60" s="10"/>
      <c r="F60" s="10" t="s">
        <v>35</v>
      </c>
      <c r="G60" s="10"/>
      <c r="H60" s="16"/>
      <c r="I60" s="10"/>
      <c r="J60" s="10"/>
      <c r="K60" s="9"/>
      <c r="L60" s="9"/>
      <c r="M60" s="9"/>
      <c r="N60" s="9"/>
      <c r="O60" s="95"/>
      <c r="P60" s="96">
        <v>0</v>
      </c>
      <c r="Q60" s="13"/>
      <c r="R60" s="19"/>
      <c r="S60" s="19"/>
      <c r="T60" s="19"/>
      <c r="U60" s="19"/>
      <c r="V60" s="19"/>
      <c r="W60" s="19"/>
      <c r="X60" s="19"/>
      <c r="Y60" s="19"/>
      <c r="Z60" s="12"/>
      <c r="AA60" s="20"/>
      <c r="AD60" s="3">
        <v>0</v>
      </c>
    </row>
    <row r="61" spans="1:31" ht="14.65" customHeight="1" thickBot="1" x14ac:dyDescent="0.2">
      <c r="A61" s="1" t="s">
        <v>96</v>
      </c>
      <c r="B61" s="1" t="s">
        <v>126</v>
      </c>
      <c r="D61" s="15"/>
      <c r="E61" s="10"/>
      <c r="F61" s="19" t="s">
        <v>81</v>
      </c>
      <c r="G61" s="10"/>
      <c r="H61" s="10"/>
      <c r="I61" s="10"/>
      <c r="J61" s="10"/>
      <c r="K61" s="9"/>
      <c r="L61" s="9"/>
      <c r="M61" s="9"/>
      <c r="N61" s="9"/>
      <c r="O61" s="95"/>
      <c r="P61" s="96">
        <v>-13829</v>
      </c>
      <c r="Q61" s="13"/>
      <c r="R61" s="109" t="s">
        <v>127</v>
      </c>
      <c r="S61" s="110"/>
      <c r="T61" s="110"/>
      <c r="U61" s="110"/>
      <c r="V61" s="110"/>
      <c r="W61" s="110"/>
      <c r="X61" s="110"/>
      <c r="Y61" s="111"/>
      <c r="Z61" s="158">
        <v>99629073</v>
      </c>
      <c r="AA61" s="159"/>
      <c r="AD61" s="3">
        <v>-13828964</v>
      </c>
      <c r="AE61" s="3" t="e">
        <f>IF(AND(AD62="-",AE22="-"),"-",SUM(AD62)-SUM(AE22))</f>
        <v>#REF!</v>
      </c>
    </row>
    <row r="62" spans="1:31" ht="14.65" customHeight="1" thickBot="1" x14ac:dyDescent="0.2">
      <c r="A62" s="1" t="s">
        <v>1</v>
      </c>
      <c r="B62" s="1" t="s">
        <v>97</v>
      </c>
      <c r="D62" s="112" t="s">
        <v>2</v>
      </c>
      <c r="E62" s="113"/>
      <c r="F62" s="113"/>
      <c r="G62" s="113"/>
      <c r="H62" s="113"/>
      <c r="I62" s="113"/>
      <c r="J62" s="113"/>
      <c r="K62" s="113"/>
      <c r="L62" s="113"/>
      <c r="M62" s="113"/>
      <c r="N62" s="113"/>
      <c r="O62" s="114"/>
      <c r="P62" s="160">
        <v>135074065</v>
      </c>
      <c r="Q62" s="161"/>
      <c r="R62" s="100" t="s">
        <v>322</v>
      </c>
      <c r="S62" s="101"/>
      <c r="T62" s="101"/>
      <c r="U62" s="101"/>
      <c r="V62" s="101"/>
      <c r="W62" s="101"/>
      <c r="X62" s="101"/>
      <c r="Y62" s="115"/>
      <c r="Z62" s="160">
        <v>135074065</v>
      </c>
      <c r="AA62" s="162"/>
      <c r="AD62" s="3" t="e">
        <f>IF(AND(AD7="-",AD52="-",#REF!="-"),"-",SUM(AD7,AD52,#REF!))</f>
        <v>#REF!</v>
      </c>
      <c r="AE62" s="3" t="e">
        <f>IF(AND(AE22="-",AE61="-"),"-",SUM(AE22,AE61))</f>
        <v>#REF!</v>
      </c>
    </row>
    <row r="63" spans="1:31" ht="14.65" customHeight="1" x14ac:dyDescent="0.15"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Z63" s="9"/>
      <c r="AA63" s="9"/>
    </row>
    <row r="64" spans="1:31" ht="14.65" customHeight="1" x14ac:dyDescent="0.15">
      <c r="D64" s="7"/>
      <c r="E64" s="163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Z64" s="21"/>
      <c r="AA64" s="21"/>
    </row>
    <row r="65" ht="14.65" customHeight="1" x14ac:dyDescent="0.15"/>
    <row r="66" ht="14.65" customHeight="1" x14ac:dyDescent="0.15"/>
    <row r="67" ht="14.65" customHeight="1" x14ac:dyDescent="0.15"/>
    <row r="68" ht="14.65" customHeight="1" x14ac:dyDescent="0.15"/>
    <row r="69" ht="14.65" customHeight="1" x14ac:dyDescent="0.15"/>
    <row r="70" ht="16.5" customHeight="1" x14ac:dyDescent="0.15"/>
    <row r="71" ht="14.65" customHeight="1" x14ac:dyDescent="0.15"/>
    <row r="72" ht="9.75" customHeight="1" x14ac:dyDescent="0.15"/>
    <row r="73" ht="14.65" customHeight="1" x14ac:dyDescent="0.15"/>
  </sheetData>
  <mergeCells count="11">
    <mergeCell ref="R22:Y22"/>
    <mergeCell ref="R27:Y27"/>
    <mergeCell ref="R61:Y61"/>
    <mergeCell ref="D62:O62"/>
    <mergeCell ref="R62:Y62"/>
    <mergeCell ref="D2:AA2"/>
    <mergeCell ref="D3:AA3"/>
    <mergeCell ref="D5:O5"/>
    <mergeCell ref="P5:Q5"/>
    <mergeCell ref="R5:Y5"/>
    <mergeCell ref="Z5:AA5"/>
  </mergeCells>
  <phoneticPr fontId="2"/>
  <printOptions horizontalCentered="1"/>
  <pageMargins left="0.70866141732283472" right="0.70866141732283472" top="0.39370078740157483" bottom="0.39370078740157483" header="0.51181102362204722" footer="0.51181102362204722"/>
  <pageSetup paperSize="9" scale="8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R43"/>
  <sheetViews>
    <sheetView topLeftCell="B1" zoomScale="85" zoomScaleNormal="85" zoomScaleSheetLayoutView="100" workbookViewId="0">
      <selection activeCell="AF24" sqref="AF24"/>
    </sheetView>
  </sheetViews>
  <sheetFormatPr defaultRowHeight="13.5" x14ac:dyDescent="0.15"/>
  <cols>
    <col min="1" max="1" width="0" style="254" hidden="1" customWidth="1"/>
    <col min="2" max="2" width="0.625" style="151" customWidth="1"/>
    <col min="3" max="3" width="1.25" style="289" customWidth="1"/>
    <col min="4" max="12" width="2.125" style="289" customWidth="1"/>
    <col min="13" max="13" width="18.375" style="289" customWidth="1"/>
    <col min="14" max="14" width="21.625" style="289" bestFit="1" customWidth="1"/>
    <col min="15" max="15" width="2.5" style="289" customWidth="1"/>
    <col min="16" max="16" width="0.625" style="289" customWidth="1"/>
    <col min="17" max="17" width="9" style="151"/>
    <col min="18" max="18" width="0" style="151" hidden="1" customWidth="1"/>
    <col min="19" max="16384" width="9" style="151"/>
  </cols>
  <sheetData>
    <row r="1" spans="1:18" x14ac:dyDescent="0.15">
      <c r="A1" s="146"/>
      <c r="C1" s="165"/>
      <c r="D1" s="165"/>
      <c r="E1" s="165"/>
      <c r="F1" s="165"/>
      <c r="G1" s="165"/>
      <c r="H1" s="165"/>
      <c r="I1" s="165"/>
      <c r="J1" s="148"/>
      <c r="K1" s="148"/>
      <c r="L1" s="148"/>
      <c r="M1" s="148"/>
      <c r="N1" s="148"/>
      <c r="O1" s="148"/>
      <c r="P1" s="166"/>
    </row>
    <row r="2" spans="1:18" ht="24" x14ac:dyDescent="0.2">
      <c r="C2" s="255" t="s">
        <v>343</v>
      </c>
      <c r="D2" s="255"/>
      <c r="E2" s="255"/>
      <c r="F2" s="255"/>
      <c r="G2" s="255"/>
      <c r="H2" s="255"/>
      <c r="I2" s="255"/>
      <c r="J2" s="255"/>
      <c r="K2" s="255"/>
      <c r="L2" s="255"/>
      <c r="M2" s="255"/>
      <c r="N2" s="255"/>
      <c r="O2" s="255"/>
      <c r="P2" s="256"/>
    </row>
    <row r="3" spans="1:18" ht="17.25" x14ac:dyDescent="0.2">
      <c r="C3" s="257" t="s">
        <v>333</v>
      </c>
      <c r="D3" s="257"/>
      <c r="E3" s="257"/>
      <c r="F3" s="257"/>
      <c r="G3" s="257"/>
      <c r="H3" s="257"/>
      <c r="I3" s="257"/>
      <c r="J3" s="257"/>
      <c r="K3" s="257"/>
      <c r="L3" s="257"/>
      <c r="M3" s="257"/>
      <c r="N3" s="257"/>
      <c r="O3" s="257"/>
      <c r="P3" s="256"/>
    </row>
    <row r="4" spans="1:18" ht="17.25" x14ac:dyDescent="0.2">
      <c r="C4" s="257" t="s">
        <v>334</v>
      </c>
      <c r="D4" s="257"/>
      <c r="E4" s="257"/>
      <c r="F4" s="257"/>
      <c r="G4" s="257"/>
      <c r="H4" s="257"/>
      <c r="I4" s="257"/>
      <c r="J4" s="257"/>
      <c r="K4" s="257"/>
      <c r="L4" s="257"/>
      <c r="M4" s="257"/>
      <c r="N4" s="257"/>
      <c r="O4" s="257"/>
      <c r="P4" s="256"/>
    </row>
    <row r="5" spans="1:18" ht="18" thickBot="1" x14ac:dyDescent="0.25">
      <c r="C5" s="258"/>
      <c r="D5" s="256"/>
      <c r="E5" s="256"/>
      <c r="F5" s="256"/>
      <c r="G5" s="256"/>
      <c r="H5" s="256"/>
      <c r="I5" s="256"/>
      <c r="J5" s="256"/>
      <c r="K5" s="256"/>
      <c r="L5" s="256"/>
      <c r="M5" s="259"/>
      <c r="N5" s="256"/>
      <c r="O5" s="259" t="s">
        <v>332</v>
      </c>
      <c r="P5" s="256"/>
    </row>
    <row r="6" spans="1:18" ht="18" thickBot="1" x14ac:dyDescent="0.25">
      <c r="A6" s="254" t="s">
        <v>314</v>
      </c>
      <c r="C6" s="260" t="s">
        <v>0</v>
      </c>
      <c r="D6" s="261"/>
      <c r="E6" s="261"/>
      <c r="F6" s="261"/>
      <c r="G6" s="261"/>
      <c r="H6" s="261"/>
      <c r="I6" s="261"/>
      <c r="J6" s="261"/>
      <c r="K6" s="261"/>
      <c r="L6" s="261"/>
      <c r="M6" s="261"/>
      <c r="N6" s="262" t="s">
        <v>316</v>
      </c>
      <c r="O6" s="263"/>
      <c r="P6" s="256"/>
    </row>
    <row r="7" spans="1:18" x14ac:dyDescent="0.15">
      <c r="A7" s="254" t="s">
        <v>135</v>
      </c>
      <c r="C7" s="264"/>
      <c r="D7" s="265" t="s">
        <v>136</v>
      </c>
      <c r="E7" s="265"/>
      <c r="F7" s="266"/>
      <c r="G7" s="265"/>
      <c r="H7" s="265"/>
      <c r="I7" s="265"/>
      <c r="J7" s="265"/>
      <c r="K7" s="266"/>
      <c r="L7" s="266"/>
      <c r="M7" s="266"/>
      <c r="N7" s="267">
        <v>18937747</v>
      </c>
      <c r="O7" s="268"/>
      <c r="P7" s="269"/>
      <c r="R7" s="151">
        <f>IF(AND(R8="-",R23="-"),"-",SUM(R8,R23))</f>
        <v>18668820680</v>
      </c>
    </row>
    <row r="8" spans="1:18" x14ac:dyDescent="0.15">
      <c r="A8" s="254" t="s">
        <v>137</v>
      </c>
      <c r="C8" s="264"/>
      <c r="D8" s="265"/>
      <c r="E8" s="265" t="s">
        <v>138</v>
      </c>
      <c r="F8" s="265"/>
      <c r="G8" s="265"/>
      <c r="H8" s="265"/>
      <c r="I8" s="265"/>
      <c r="J8" s="265"/>
      <c r="K8" s="266"/>
      <c r="L8" s="266"/>
      <c r="M8" s="266"/>
      <c r="N8" s="267">
        <v>12011923</v>
      </c>
      <c r="O8" s="268"/>
      <c r="P8" s="269"/>
      <c r="R8" s="151">
        <f>IF(COUNTIF(R9:R22,"-")=COUNTA(R9:R22),"-",SUM(R9,R14,R19))</f>
        <v>11742997119</v>
      </c>
    </row>
    <row r="9" spans="1:18" x14ac:dyDescent="0.15">
      <c r="A9" s="254" t="s">
        <v>139</v>
      </c>
      <c r="C9" s="264"/>
      <c r="D9" s="265"/>
      <c r="E9" s="265"/>
      <c r="F9" s="265" t="s">
        <v>140</v>
      </c>
      <c r="G9" s="265"/>
      <c r="H9" s="265"/>
      <c r="I9" s="265"/>
      <c r="J9" s="265"/>
      <c r="K9" s="266"/>
      <c r="L9" s="266"/>
      <c r="M9" s="266"/>
      <c r="N9" s="267">
        <v>3795052</v>
      </c>
      <c r="O9" s="268"/>
      <c r="P9" s="269"/>
      <c r="R9" s="151">
        <f>IF(COUNTIF(R10:R13,"-")=COUNTA(R10:R13),"-",SUM(R10:R13))</f>
        <v>3795052423</v>
      </c>
    </row>
    <row r="10" spans="1:18" x14ac:dyDescent="0.15">
      <c r="A10" s="254" t="s">
        <v>141</v>
      </c>
      <c r="C10" s="264"/>
      <c r="D10" s="265"/>
      <c r="E10" s="265"/>
      <c r="F10" s="265"/>
      <c r="G10" s="265" t="s">
        <v>142</v>
      </c>
      <c r="H10" s="265"/>
      <c r="I10" s="265"/>
      <c r="J10" s="265"/>
      <c r="K10" s="266"/>
      <c r="L10" s="266"/>
      <c r="M10" s="266"/>
      <c r="N10" s="267">
        <v>3323806</v>
      </c>
      <c r="O10" s="268"/>
      <c r="P10" s="269"/>
      <c r="R10" s="151">
        <v>3323805889</v>
      </c>
    </row>
    <row r="11" spans="1:18" x14ac:dyDescent="0.15">
      <c r="A11" s="254" t="s">
        <v>143</v>
      </c>
      <c r="C11" s="264"/>
      <c r="D11" s="265"/>
      <c r="E11" s="265"/>
      <c r="F11" s="265"/>
      <c r="G11" s="265" t="s">
        <v>144</v>
      </c>
      <c r="H11" s="265"/>
      <c r="I11" s="265"/>
      <c r="J11" s="265"/>
      <c r="K11" s="266"/>
      <c r="L11" s="266"/>
      <c r="M11" s="266"/>
      <c r="N11" s="267">
        <v>208281</v>
      </c>
      <c r="O11" s="268"/>
      <c r="P11" s="269"/>
      <c r="R11" s="151">
        <v>208281000</v>
      </c>
    </row>
    <row r="12" spans="1:18" x14ac:dyDescent="0.15">
      <c r="A12" s="254" t="s">
        <v>145</v>
      </c>
      <c r="C12" s="264"/>
      <c r="D12" s="265"/>
      <c r="E12" s="265"/>
      <c r="F12" s="265"/>
      <c r="G12" s="265" t="s">
        <v>146</v>
      </c>
      <c r="H12" s="265"/>
      <c r="I12" s="265"/>
      <c r="J12" s="265"/>
      <c r="K12" s="266"/>
      <c r="L12" s="266"/>
      <c r="M12" s="266"/>
      <c r="N12" s="267" t="s">
        <v>11</v>
      </c>
      <c r="O12" s="268"/>
      <c r="P12" s="269"/>
      <c r="R12" s="151" t="s">
        <v>11</v>
      </c>
    </row>
    <row r="13" spans="1:18" x14ac:dyDescent="0.15">
      <c r="A13" s="254" t="s">
        <v>147</v>
      </c>
      <c r="C13" s="264"/>
      <c r="D13" s="265"/>
      <c r="E13" s="265"/>
      <c r="F13" s="265"/>
      <c r="G13" s="265" t="s">
        <v>35</v>
      </c>
      <c r="H13" s="265"/>
      <c r="I13" s="265"/>
      <c r="J13" s="265"/>
      <c r="K13" s="266"/>
      <c r="L13" s="266"/>
      <c r="M13" s="266"/>
      <c r="N13" s="267">
        <v>262966</v>
      </c>
      <c r="O13" s="268"/>
      <c r="P13" s="269"/>
      <c r="R13" s="151">
        <v>262965534</v>
      </c>
    </row>
    <row r="14" spans="1:18" x14ac:dyDescent="0.15">
      <c r="A14" s="254" t="s">
        <v>148</v>
      </c>
      <c r="C14" s="264"/>
      <c r="D14" s="265"/>
      <c r="E14" s="265"/>
      <c r="F14" s="265" t="s">
        <v>149</v>
      </c>
      <c r="G14" s="265"/>
      <c r="H14" s="265"/>
      <c r="I14" s="265"/>
      <c r="J14" s="265"/>
      <c r="K14" s="266"/>
      <c r="L14" s="266"/>
      <c r="M14" s="266"/>
      <c r="N14" s="267">
        <v>7864332</v>
      </c>
      <c r="O14" s="268"/>
      <c r="P14" s="269"/>
      <c r="R14" s="151">
        <f>IF(COUNTIF(R15:R18,"-")=COUNTA(R15:R18),"-",SUM(R15:R18))</f>
        <v>7595405553</v>
      </c>
    </row>
    <row r="15" spans="1:18" x14ac:dyDescent="0.15">
      <c r="A15" s="254" t="s">
        <v>150</v>
      </c>
      <c r="C15" s="264"/>
      <c r="D15" s="265"/>
      <c r="E15" s="265"/>
      <c r="F15" s="265"/>
      <c r="G15" s="265" t="s">
        <v>151</v>
      </c>
      <c r="H15" s="265"/>
      <c r="I15" s="265"/>
      <c r="J15" s="265"/>
      <c r="K15" s="266"/>
      <c r="L15" s="266"/>
      <c r="M15" s="266"/>
      <c r="N15" s="267">
        <v>3745896</v>
      </c>
      <c r="O15" s="268"/>
      <c r="P15" s="269"/>
      <c r="R15" s="151">
        <v>3663569533</v>
      </c>
    </row>
    <row r="16" spans="1:18" x14ac:dyDescent="0.15">
      <c r="A16" s="254" t="s">
        <v>152</v>
      </c>
      <c r="C16" s="264"/>
      <c r="D16" s="265"/>
      <c r="E16" s="265"/>
      <c r="F16" s="265"/>
      <c r="G16" s="265" t="s">
        <v>153</v>
      </c>
      <c r="H16" s="265"/>
      <c r="I16" s="265"/>
      <c r="J16" s="265"/>
      <c r="K16" s="266"/>
      <c r="L16" s="266"/>
      <c r="M16" s="266"/>
      <c r="N16" s="267">
        <v>382535</v>
      </c>
      <c r="O16" s="268"/>
      <c r="P16" s="269"/>
      <c r="R16" s="151">
        <v>195935068</v>
      </c>
    </row>
    <row r="17" spans="1:18" x14ac:dyDescent="0.15">
      <c r="A17" s="254" t="s">
        <v>154</v>
      </c>
      <c r="C17" s="264"/>
      <c r="D17" s="265"/>
      <c r="E17" s="265"/>
      <c r="F17" s="265"/>
      <c r="G17" s="265" t="s">
        <v>155</v>
      </c>
      <c r="H17" s="265"/>
      <c r="I17" s="265"/>
      <c r="J17" s="265"/>
      <c r="K17" s="266"/>
      <c r="L17" s="266"/>
      <c r="M17" s="266"/>
      <c r="N17" s="267">
        <v>3725712</v>
      </c>
      <c r="O17" s="268"/>
      <c r="P17" s="269"/>
      <c r="R17" s="151">
        <v>3725711759</v>
      </c>
    </row>
    <row r="18" spans="1:18" x14ac:dyDescent="0.15">
      <c r="A18" s="254" t="s">
        <v>156</v>
      </c>
      <c r="C18" s="264"/>
      <c r="D18" s="265"/>
      <c r="E18" s="265"/>
      <c r="F18" s="265"/>
      <c r="G18" s="265" t="s">
        <v>35</v>
      </c>
      <c r="H18" s="265"/>
      <c r="I18" s="265"/>
      <c r="J18" s="265"/>
      <c r="K18" s="266"/>
      <c r="L18" s="266"/>
      <c r="M18" s="266"/>
      <c r="N18" s="267">
        <v>10189</v>
      </c>
      <c r="O18" s="268"/>
      <c r="P18" s="269"/>
      <c r="R18" s="151">
        <v>10189193</v>
      </c>
    </row>
    <row r="19" spans="1:18" x14ac:dyDescent="0.15">
      <c r="A19" s="254" t="s">
        <v>157</v>
      </c>
      <c r="C19" s="264"/>
      <c r="D19" s="265"/>
      <c r="E19" s="265"/>
      <c r="F19" s="265" t="s">
        <v>158</v>
      </c>
      <c r="G19" s="265"/>
      <c r="H19" s="265"/>
      <c r="I19" s="265"/>
      <c r="J19" s="265"/>
      <c r="K19" s="266"/>
      <c r="L19" s="266"/>
      <c r="M19" s="266"/>
      <c r="N19" s="267">
        <v>352539</v>
      </c>
      <c r="O19" s="268"/>
      <c r="P19" s="269"/>
      <c r="R19" s="151">
        <f>IF(COUNTIF(R20:R22,"-")=COUNTA(R20:R22),"-",SUM(R20:R22))</f>
        <v>352539143</v>
      </c>
    </row>
    <row r="20" spans="1:18" x14ac:dyDescent="0.15">
      <c r="A20" s="254" t="s">
        <v>159</v>
      </c>
      <c r="C20" s="264"/>
      <c r="D20" s="265"/>
      <c r="E20" s="265"/>
      <c r="F20" s="266"/>
      <c r="G20" s="266" t="s">
        <v>160</v>
      </c>
      <c r="H20" s="266"/>
      <c r="I20" s="265"/>
      <c r="J20" s="265"/>
      <c r="K20" s="266"/>
      <c r="L20" s="266"/>
      <c r="M20" s="266"/>
      <c r="N20" s="267">
        <v>288513</v>
      </c>
      <c r="O20" s="268"/>
      <c r="P20" s="269"/>
      <c r="R20" s="151">
        <v>288512642</v>
      </c>
    </row>
    <row r="21" spans="1:18" x14ac:dyDescent="0.15">
      <c r="A21" s="254" t="s">
        <v>161</v>
      </c>
      <c r="C21" s="264"/>
      <c r="D21" s="265"/>
      <c r="E21" s="265"/>
      <c r="F21" s="266"/>
      <c r="G21" s="265" t="s">
        <v>162</v>
      </c>
      <c r="H21" s="265"/>
      <c r="I21" s="265"/>
      <c r="J21" s="265"/>
      <c r="K21" s="266"/>
      <c r="L21" s="266"/>
      <c r="M21" s="266"/>
      <c r="N21" s="267">
        <v>8699</v>
      </c>
      <c r="O21" s="268"/>
      <c r="P21" s="269"/>
      <c r="R21" s="151">
        <v>8699036</v>
      </c>
    </row>
    <row r="22" spans="1:18" x14ac:dyDescent="0.15">
      <c r="A22" s="254" t="s">
        <v>163</v>
      </c>
      <c r="C22" s="264"/>
      <c r="D22" s="265"/>
      <c r="E22" s="265"/>
      <c r="F22" s="266"/>
      <c r="G22" s="265" t="s">
        <v>35</v>
      </c>
      <c r="H22" s="265"/>
      <c r="I22" s="265"/>
      <c r="J22" s="265"/>
      <c r="K22" s="266"/>
      <c r="L22" s="266"/>
      <c r="M22" s="266"/>
      <c r="N22" s="267">
        <v>55327</v>
      </c>
      <c r="O22" s="268"/>
      <c r="P22" s="269"/>
      <c r="R22" s="151">
        <v>55327465</v>
      </c>
    </row>
    <row r="23" spans="1:18" x14ac:dyDescent="0.15">
      <c r="A23" s="254" t="s">
        <v>164</v>
      </c>
      <c r="C23" s="264"/>
      <c r="D23" s="265"/>
      <c r="E23" s="266" t="s">
        <v>165</v>
      </c>
      <c r="F23" s="266"/>
      <c r="G23" s="265"/>
      <c r="H23" s="265"/>
      <c r="I23" s="265"/>
      <c r="J23" s="265"/>
      <c r="K23" s="266"/>
      <c r="L23" s="266"/>
      <c r="M23" s="266"/>
      <c r="N23" s="267">
        <v>6925824</v>
      </c>
      <c r="O23" s="268"/>
      <c r="P23" s="269"/>
      <c r="R23" s="151">
        <f>IF(COUNTIF(R24:R27,"-")=COUNTA(R24:R27),"-",SUM(R24:R27))</f>
        <v>6925823561</v>
      </c>
    </row>
    <row r="24" spans="1:18" x14ac:dyDescent="0.15">
      <c r="A24" s="254" t="s">
        <v>166</v>
      </c>
      <c r="C24" s="264"/>
      <c r="D24" s="265"/>
      <c r="E24" s="265"/>
      <c r="F24" s="265" t="s">
        <v>167</v>
      </c>
      <c r="G24" s="265"/>
      <c r="H24" s="265"/>
      <c r="I24" s="265"/>
      <c r="J24" s="265"/>
      <c r="K24" s="266"/>
      <c r="L24" s="266"/>
      <c r="M24" s="266"/>
      <c r="N24" s="267">
        <v>2386036</v>
      </c>
      <c r="O24" s="268"/>
      <c r="P24" s="269"/>
      <c r="R24" s="151">
        <v>2386036428</v>
      </c>
    </row>
    <row r="25" spans="1:18" x14ac:dyDescent="0.15">
      <c r="A25" s="254" t="s">
        <v>168</v>
      </c>
      <c r="C25" s="264"/>
      <c r="D25" s="265"/>
      <c r="E25" s="265"/>
      <c r="F25" s="265" t="s">
        <v>169</v>
      </c>
      <c r="G25" s="265"/>
      <c r="H25" s="265"/>
      <c r="I25" s="265"/>
      <c r="J25" s="265"/>
      <c r="K25" s="266"/>
      <c r="L25" s="266"/>
      <c r="M25" s="266"/>
      <c r="N25" s="267">
        <v>1760107</v>
      </c>
      <c r="O25" s="268"/>
      <c r="P25" s="269"/>
      <c r="R25" s="151">
        <v>1760106601</v>
      </c>
    </row>
    <row r="26" spans="1:18" x14ac:dyDescent="0.15">
      <c r="A26" s="254" t="s">
        <v>170</v>
      </c>
      <c r="C26" s="264"/>
      <c r="D26" s="265"/>
      <c r="E26" s="265"/>
      <c r="F26" s="265" t="s">
        <v>171</v>
      </c>
      <c r="G26" s="265"/>
      <c r="H26" s="265"/>
      <c r="I26" s="265"/>
      <c r="J26" s="265"/>
      <c r="K26" s="266"/>
      <c r="L26" s="266"/>
      <c r="M26" s="266"/>
      <c r="N26" s="267">
        <v>2767224</v>
      </c>
      <c r="O26" s="268"/>
      <c r="P26" s="269"/>
      <c r="R26" s="151">
        <v>2767223699</v>
      </c>
    </row>
    <row r="27" spans="1:18" x14ac:dyDescent="0.15">
      <c r="A27" s="254" t="s">
        <v>172</v>
      </c>
      <c r="C27" s="264"/>
      <c r="D27" s="265"/>
      <c r="E27" s="265"/>
      <c r="F27" s="265" t="s">
        <v>35</v>
      </c>
      <c r="G27" s="265"/>
      <c r="H27" s="265"/>
      <c r="I27" s="265"/>
      <c r="J27" s="265"/>
      <c r="K27" s="266"/>
      <c r="L27" s="266"/>
      <c r="M27" s="266"/>
      <c r="N27" s="267">
        <v>12457</v>
      </c>
      <c r="O27" s="268"/>
      <c r="P27" s="269"/>
      <c r="R27" s="151">
        <v>12456833</v>
      </c>
    </row>
    <row r="28" spans="1:18" x14ac:dyDescent="0.15">
      <c r="A28" s="254" t="s">
        <v>173</v>
      </c>
      <c r="C28" s="264"/>
      <c r="D28" s="265" t="s">
        <v>174</v>
      </c>
      <c r="E28" s="265"/>
      <c r="F28" s="265"/>
      <c r="G28" s="265"/>
      <c r="H28" s="265"/>
      <c r="I28" s="265"/>
      <c r="J28" s="265"/>
      <c r="K28" s="266"/>
      <c r="L28" s="266"/>
      <c r="M28" s="266"/>
      <c r="N28" s="267">
        <v>578242</v>
      </c>
      <c r="O28" s="268"/>
      <c r="P28" s="269"/>
      <c r="R28" s="151">
        <f>IF(COUNTIF(R29:R30,"-")=COUNTA(R29:R30),"-",SUM(R29:R30))</f>
        <v>576368849</v>
      </c>
    </row>
    <row r="29" spans="1:18" x14ac:dyDescent="0.15">
      <c r="A29" s="254" t="s">
        <v>175</v>
      </c>
      <c r="C29" s="264"/>
      <c r="D29" s="265"/>
      <c r="E29" s="265" t="s">
        <v>176</v>
      </c>
      <c r="F29" s="265"/>
      <c r="G29" s="265"/>
      <c r="H29" s="265"/>
      <c r="I29" s="265"/>
      <c r="J29" s="265"/>
      <c r="K29" s="270"/>
      <c r="L29" s="270"/>
      <c r="M29" s="270"/>
      <c r="N29" s="267">
        <v>225740</v>
      </c>
      <c r="O29" s="268"/>
      <c r="P29" s="269"/>
      <c r="R29" s="151">
        <v>225739824</v>
      </c>
    </row>
    <row r="30" spans="1:18" x14ac:dyDescent="0.15">
      <c r="A30" s="254" t="s">
        <v>177</v>
      </c>
      <c r="C30" s="264"/>
      <c r="D30" s="265"/>
      <c r="E30" s="265" t="s">
        <v>35</v>
      </c>
      <c r="F30" s="265"/>
      <c r="G30" s="266"/>
      <c r="H30" s="265"/>
      <c r="I30" s="265"/>
      <c r="J30" s="265"/>
      <c r="K30" s="270"/>
      <c r="L30" s="270"/>
      <c r="M30" s="270"/>
      <c r="N30" s="267">
        <v>352502</v>
      </c>
      <c r="O30" s="268"/>
      <c r="P30" s="269"/>
      <c r="R30" s="151">
        <v>350629025</v>
      </c>
    </row>
    <row r="31" spans="1:18" x14ac:dyDescent="0.15">
      <c r="A31" s="254" t="s">
        <v>133</v>
      </c>
      <c r="C31" s="271" t="s">
        <v>134</v>
      </c>
      <c r="D31" s="272"/>
      <c r="E31" s="272"/>
      <c r="F31" s="272"/>
      <c r="G31" s="272"/>
      <c r="H31" s="272"/>
      <c r="I31" s="272"/>
      <c r="J31" s="272"/>
      <c r="K31" s="273"/>
      <c r="L31" s="273"/>
      <c r="M31" s="273"/>
      <c r="N31" s="274">
        <v>-18359505</v>
      </c>
      <c r="O31" s="275"/>
      <c r="P31" s="269"/>
      <c r="R31" s="151">
        <f>IF(COUNTIF(R7:R28,"-")=COUNTA(R7:R28),"-",SUM(R28)-SUM(R7))</f>
        <v>-18092451831</v>
      </c>
    </row>
    <row r="32" spans="1:18" x14ac:dyDescent="0.15">
      <c r="A32" s="254" t="s">
        <v>180</v>
      </c>
      <c r="C32" s="264"/>
      <c r="D32" s="265" t="s">
        <v>181</v>
      </c>
      <c r="E32" s="265"/>
      <c r="F32" s="266"/>
      <c r="G32" s="265"/>
      <c r="H32" s="265"/>
      <c r="I32" s="265"/>
      <c r="J32" s="265"/>
      <c r="K32" s="266"/>
      <c r="L32" s="266"/>
      <c r="M32" s="266"/>
      <c r="N32" s="267">
        <v>317050</v>
      </c>
      <c r="O32" s="268"/>
      <c r="P32" s="269"/>
      <c r="R32" s="151">
        <f>IF(COUNTIF(R33:R37,"-")=COUNTA(R33:R37),"-",SUM(R33:R37))</f>
        <v>317050310</v>
      </c>
    </row>
    <row r="33" spans="1:18" x14ac:dyDescent="0.15">
      <c r="A33" s="254" t="s">
        <v>182</v>
      </c>
      <c r="C33" s="264"/>
      <c r="D33" s="265"/>
      <c r="E33" s="266" t="s">
        <v>183</v>
      </c>
      <c r="F33" s="266"/>
      <c r="G33" s="265"/>
      <c r="H33" s="265"/>
      <c r="I33" s="265"/>
      <c r="J33" s="265"/>
      <c r="K33" s="266"/>
      <c r="L33" s="266"/>
      <c r="M33" s="266"/>
      <c r="N33" s="267">
        <v>4546</v>
      </c>
      <c r="O33" s="268"/>
      <c r="P33" s="269"/>
      <c r="R33" s="151">
        <v>4545908</v>
      </c>
    </row>
    <row r="34" spans="1:18" x14ac:dyDescent="0.15">
      <c r="A34" s="254" t="s">
        <v>184</v>
      </c>
      <c r="C34" s="264"/>
      <c r="D34" s="265"/>
      <c r="E34" s="266" t="s">
        <v>185</v>
      </c>
      <c r="F34" s="266"/>
      <c r="G34" s="265"/>
      <c r="H34" s="265"/>
      <c r="I34" s="265"/>
      <c r="J34" s="265"/>
      <c r="K34" s="266"/>
      <c r="L34" s="266"/>
      <c r="M34" s="266"/>
      <c r="N34" s="267">
        <v>309888</v>
      </c>
      <c r="O34" s="268"/>
      <c r="P34" s="269"/>
      <c r="R34" s="151">
        <v>309888402</v>
      </c>
    </row>
    <row r="35" spans="1:18" x14ac:dyDescent="0.15">
      <c r="A35" s="254" t="s">
        <v>186</v>
      </c>
      <c r="C35" s="264"/>
      <c r="D35" s="265"/>
      <c r="E35" s="266" t="s">
        <v>187</v>
      </c>
      <c r="F35" s="266"/>
      <c r="G35" s="265"/>
      <c r="H35" s="266"/>
      <c r="I35" s="265"/>
      <c r="J35" s="265"/>
      <c r="K35" s="266"/>
      <c r="L35" s="266"/>
      <c r="M35" s="266"/>
      <c r="N35" s="267" t="s">
        <v>11</v>
      </c>
      <c r="O35" s="268"/>
      <c r="P35" s="269"/>
      <c r="R35" s="151" t="s">
        <v>11</v>
      </c>
    </row>
    <row r="36" spans="1:18" x14ac:dyDescent="0.15">
      <c r="A36" s="254" t="s">
        <v>188</v>
      </c>
      <c r="C36" s="264"/>
      <c r="D36" s="265"/>
      <c r="E36" s="265" t="s">
        <v>189</v>
      </c>
      <c r="F36" s="265"/>
      <c r="G36" s="265"/>
      <c r="H36" s="265"/>
      <c r="I36" s="265"/>
      <c r="J36" s="265"/>
      <c r="K36" s="266"/>
      <c r="L36" s="266"/>
      <c r="M36" s="266"/>
      <c r="N36" s="267">
        <v>2616</v>
      </c>
      <c r="O36" s="268"/>
      <c r="P36" s="269"/>
      <c r="R36" s="151">
        <v>2616000</v>
      </c>
    </row>
    <row r="37" spans="1:18" x14ac:dyDescent="0.15">
      <c r="A37" s="254" t="s">
        <v>190</v>
      </c>
      <c r="C37" s="264"/>
      <c r="D37" s="265"/>
      <c r="E37" s="265" t="s">
        <v>35</v>
      </c>
      <c r="F37" s="265"/>
      <c r="G37" s="265"/>
      <c r="H37" s="265"/>
      <c r="I37" s="265"/>
      <c r="J37" s="265"/>
      <c r="K37" s="266"/>
      <c r="L37" s="266"/>
      <c r="M37" s="266"/>
      <c r="N37" s="267" t="s">
        <v>11</v>
      </c>
      <c r="O37" s="268"/>
      <c r="P37" s="269"/>
      <c r="R37" s="151" t="s">
        <v>11</v>
      </c>
    </row>
    <row r="38" spans="1:18" x14ac:dyDescent="0.15">
      <c r="A38" s="254" t="s">
        <v>191</v>
      </c>
      <c r="C38" s="264"/>
      <c r="D38" s="265" t="s">
        <v>192</v>
      </c>
      <c r="E38" s="265"/>
      <c r="F38" s="265"/>
      <c r="G38" s="265"/>
      <c r="H38" s="265"/>
      <c r="I38" s="265"/>
      <c r="J38" s="265"/>
      <c r="K38" s="270"/>
      <c r="L38" s="270"/>
      <c r="M38" s="270"/>
      <c r="N38" s="267">
        <v>37119</v>
      </c>
      <c r="O38" s="268"/>
      <c r="P38" s="269"/>
      <c r="R38" s="151">
        <f>IF(COUNTIF(R39:R40,"-")=COUNTA(R39:R40),"-",SUM(R39:R40))</f>
        <v>37118649</v>
      </c>
    </row>
    <row r="39" spans="1:18" x14ac:dyDescent="0.15">
      <c r="A39" s="254" t="s">
        <v>193</v>
      </c>
      <c r="C39" s="264"/>
      <c r="D39" s="265"/>
      <c r="E39" s="265" t="s">
        <v>194</v>
      </c>
      <c r="F39" s="265"/>
      <c r="G39" s="265"/>
      <c r="H39" s="265"/>
      <c r="I39" s="265"/>
      <c r="J39" s="265"/>
      <c r="K39" s="270"/>
      <c r="L39" s="270"/>
      <c r="M39" s="270"/>
      <c r="N39" s="267">
        <v>37119</v>
      </c>
      <c r="O39" s="268"/>
      <c r="P39" s="269"/>
      <c r="R39" s="151">
        <v>37118649</v>
      </c>
    </row>
    <row r="40" spans="1:18" ht="14.25" thickBot="1" x14ac:dyDescent="0.2">
      <c r="A40" s="254" t="s">
        <v>195</v>
      </c>
      <c r="C40" s="264"/>
      <c r="D40" s="265"/>
      <c r="E40" s="265" t="s">
        <v>35</v>
      </c>
      <c r="F40" s="265"/>
      <c r="G40" s="265"/>
      <c r="H40" s="265"/>
      <c r="I40" s="265"/>
      <c r="J40" s="265"/>
      <c r="K40" s="270"/>
      <c r="L40" s="270"/>
      <c r="M40" s="270"/>
      <c r="N40" s="267" t="s">
        <v>11</v>
      </c>
      <c r="O40" s="268"/>
      <c r="P40" s="269"/>
      <c r="R40" s="151" t="s">
        <v>11</v>
      </c>
    </row>
    <row r="41" spans="1:18" ht="14.25" thickBot="1" x14ac:dyDescent="0.2">
      <c r="A41" s="254" t="s">
        <v>178</v>
      </c>
      <c r="C41" s="276" t="s">
        <v>179</v>
      </c>
      <c r="D41" s="277"/>
      <c r="E41" s="277"/>
      <c r="F41" s="277"/>
      <c r="G41" s="277"/>
      <c r="H41" s="277"/>
      <c r="I41" s="277"/>
      <c r="J41" s="277"/>
      <c r="K41" s="278"/>
      <c r="L41" s="278"/>
      <c r="M41" s="278"/>
      <c r="N41" s="279">
        <v>-18639437</v>
      </c>
      <c r="O41" s="280"/>
      <c r="P41" s="269"/>
      <c r="R41" s="151">
        <f>IF(COUNTIF(R31:R40,"-")=COUNTA(R31:R40),"-",SUM(R31,R38)-SUM(R32))</f>
        <v>-18372383492</v>
      </c>
    </row>
    <row r="42" spans="1:18" s="282" customFormat="1" ht="3.75" customHeight="1" x14ac:dyDescent="0.15">
      <c r="A42" s="281"/>
      <c r="C42" s="283"/>
      <c r="D42" s="283"/>
      <c r="E42" s="284"/>
      <c r="F42" s="284"/>
      <c r="G42" s="284"/>
      <c r="H42" s="284"/>
      <c r="I42" s="284"/>
      <c r="J42" s="285"/>
      <c r="K42" s="285"/>
      <c r="L42" s="285"/>
    </row>
    <row r="43" spans="1:18" s="282" customFormat="1" ht="15.6" customHeight="1" x14ac:dyDescent="0.15">
      <c r="A43" s="281"/>
      <c r="C43" s="286"/>
      <c r="D43" s="286"/>
      <c r="E43" s="287"/>
      <c r="F43" s="287"/>
      <c r="G43" s="287"/>
      <c r="H43" s="287"/>
      <c r="I43" s="287"/>
      <c r="J43" s="288"/>
      <c r="K43" s="288"/>
      <c r="L43" s="288"/>
    </row>
  </sheetData>
  <mergeCells count="5">
    <mergeCell ref="C2:O2"/>
    <mergeCell ref="C3:O3"/>
    <mergeCell ref="C4:O4"/>
    <mergeCell ref="C6:M6"/>
    <mergeCell ref="N6:O6"/>
  </mergeCells>
  <phoneticPr fontId="11"/>
  <printOptions horizontalCentered="1"/>
  <pageMargins left="0.70866141732283472" right="0.70866141732283472" top="0.39370078740157483" bottom="0.39370078740157483" header="0.51181102362204722" footer="0.51181102362204722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2:X25"/>
  <sheetViews>
    <sheetView showGridLines="0" topLeftCell="B1" zoomScale="85" zoomScaleNormal="85" zoomScaleSheetLayoutView="100" workbookViewId="0">
      <selection activeCell="AF24" sqref="AF24"/>
    </sheetView>
  </sheetViews>
  <sheetFormatPr defaultRowHeight="12.75" x14ac:dyDescent="0.15"/>
  <cols>
    <col min="1" max="1" width="0" style="22" hidden="1" customWidth="1"/>
    <col min="2" max="2" width="1.125" style="24" customWidth="1"/>
    <col min="3" max="3" width="1.625" style="24" customWidth="1"/>
    <col min="4" max="9" width="2" style="24" customWidth="1"/>
    <col min="10" max="10" width="15.375" style="24" customWidth="1"/>
    <col min="11" max="11" width="21.625" style="24" bestFit="1" customWidth="1"/>
    <col min="12" max="12" width="3" style="24" bestFit="1" customWidth="1"/>
    <col min="13" max="13" width="21.625" style="24" bestFit="1" customWidth="1"/>
    <col min="14" max="14" width="3" style="24" bestFit="1" customWidth="1"/>
    <col min="15" max="15" width="21.625" style="24" bestFit="1" customWidth="1"/>
    <col min="16" max="16" width="3" style="24" bestFit="1" customWidth="1"/>
    <col min="17" max="17" width="21.625" style="24" hidden="1" customWidth="1"/>
    <col min="18" max="18" width="3" style="24" hidden="1" customWidth="1"/>
    <col min="19" max="19" width="1" style="24" customWidth="1"/>
    <col min="20" max="20" width="9" style="24"/>
    <col min="21" max="24" width="0" style="24" hidden="1" customWidth="1"/>
    <col min="25" max="16384" width="9" style="24"/>
  </cols>
  <sheetData>
    <row r="2" spans="1:24" ht="24" x14ac:dyDescent="0.25">
      <c r="B2" s="23"/>
      <c r="C2" s="116" t="s">
        <v>344</v>
      </c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</row>
    <row r="3" spans="1:24" ht="17.25" x14ac:dyDescent="0.2">
      <c r="B3" s="25"/>
      <c r="C3" s="117" t="s">
        <v>337</v>
      </c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7"/>
      <c r="P3" s="117"/>
      <c r="Q3" s="117"/>
      <c r="R3" s="117"/>
    </row>
    <row r="4" spans="1:24" ht="17.25" x14ac:dyDescent="0.2">
      <c r="B4" s="25"/>
      <c r="C4" s="117" t="s">
        <v>334</v>
      </c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7"/>
      <c r="P4" s="117"/>
      <c r="Q4" s="117"/>
      <c r="R4" s="117"/>
    </row>
    <row r="5" spans="1:24" ht="15.75" customHeight="1" thickBot="1" x14ac:dyDescent="0.2">
      <c r="B5" s="26"/>
      <c r="C5" s="27"/>
      <c r="D5" s="27"/>
      <c r="E5" s="27"/>
      <c r="F5" s="27"/>
      <c r="G5" s="27"/>
      <c r="H5" s="27"/>
      <c r="I5" s="27"/>
      <c r="J5" s="28"/>
      <c r="K5" s="27"/>
      <c r="L5" s="28"/>
      <c r="M5" s="27"/>
      <c r="N5" s="27"/>
      <c r="O5" s="27"/>
      <c r="P5" s="91" t="s">
        <v>332</v>
      </c>
      <c r="Q5" s="27"/>
      <c r="R5" s="28"/>
    </row>
    <row r="6" spans="1:24" ht="12.75" customHeight="1" x14ac:dyDescent="0.15">
      <c r="B6" s="29"/>
      <c r="C6" s="118" t="s">
        <v>0</v>
      </c>
      <c r="D6" s="119"/>
      <c r="E6" s="119"/>
      <c r="F6" s="119"/>
      <c r="G6" s="119"/>
      <c r="H6" s="119"/>
      <c r="I6" s="119"/>
      <c r="J6" s="120"/>
      <c r="K6" s="124" t="s">
        <v>323</v>
      </c>
      <c r="L6" s="119"/>
      <c r="M6" s="30"/>
      <c r="N6" s="30"/>
      <c r="O6" s="30"/>
      <c r="P6" s="31"/>
      <c r="Q6" s="30"/>
      <c r="R6" s="31"/>
    </row>
    <row r="7" spans="1:24" ht="29.25" customHeight="1" thickBot="1" x14ac:dyDescent="0.2">
      <c r="A7" s="22" t="s">
        <v>314</v>
      </c>
      <c r="B7" s="29"/>
      <c r="C7" s="121"/>
      <c r="D7" s="122"/>
      <c r="E7" s="122"/>
      <c r="F7" s="122"/>
      <c r="G7" s="122"/>
      <c r="H7" s="122"/>
      <c r="I7" s="122"/>
      <c r="J7" s="123"/>
      <c r="K7" s="125"/>
      <c r="L7" s="122"/>
      <c r="M7" s="126" t="s">
        <v>324</v>
      </c>
      <c r="N7" s="249"/>
      <c r="O7" s="126" t="s">
        <v>325</v>
      </c>
      <c r="P7" s="128"/>
      <c r="Q7" s="127" t="s">
        <v>132</v>
      </c>
      <c r="R7" s="128"/>
    </row>
    <row r="8" spans="1:24" ht="15.95" customHeight="1" x14ac:dyDescent="0.15">
      <c r="A8" s="22" t="s">
        <v>196</v>
      </c>
      <c r="B8" s="32"/>
      <c r="C8" s="33" t="s">
        <v>197</v>
      </c>
      <c r="D8" s="34"/>
      <c r="E8" s="34"/>
      <c r="F8" s="34"/>
      <c r="G8" s="34"/>
      <c r="H8" s="34"/>
      <c r="I8" s="34"/>
      <c r="J8" s="35"/>
      <c r="K8" s="36">
        <v>98376117</v>
      </c>
      <c r="L8" s="37"/>
      <c r="M8" s="36">
        <v>132773026</v>
      </c>
      <c r="N8" s="38"/>
      <c r="O8" s="36">
        <v>-34396909</v>
      </c>
      <c r="P8" s="40"/>
      <c r="Q8" s="39" t="s">
        <v>336</v>
      </c>
      <c r="R8" s="40"/>
      <c r="U8" s="94">
        <f t="shared" ref="U8:U13" si="0">IF(COUNTIF(V8:X8,"-")=COUNTA(V8:X8),"-",SUM(V8:X8))</f>
        <v>98376117379</v>
      </c>
      <c r="V8" s="94">
        <v>132773026097</v>
      </c>
      <c r="W8" s="94">
        <v>-34396908718</v>
      </c>
      <c r="X8" s="94" t="s">
        <v>11</v>
      </c>
    </row>
    <row r="9" spans="1:24" ht="15.95" customHeight="1" x14ac:dyDescent="0.15">
      <c r="A9" s="22" t="s">
        <v>198</v>
      </c>
      <c r="B9" s="32"/>
      <c r="C9" s="15"/>
      <c r="D9" s="10" t="s">
        <v>199</v>
      </c>
      <c r="E9" s="10"/>
      <c r="F9" s="10"/>
      <c r="G9" s="10"/>
      <c r="H9" s="10"/>
      <c r="I9" s="10"/>
      <c r="J9" s="41"/>
      <c r="K9" s="42">
        <v>-18639437</v>
      </c>
      <c r="L9" s="43"/>
      <c r="M9" s="133"/>
      <c r="N9" s="250"/>
      <c r="O9" s="42">
        <v>-18639437</v>
      </c>
      <c r="P9" s="48"/>
      <c r="Q9" s="45" t="s">
        <v>339</v>
      </c>
      <c r="R9" s="46"/>
      <c r="U9" s="94">
        <f t="shared" si="0"/>
        <v>-18372383492</v>
      </c>
      <c r="V9" s="94" t="s">
        <v>11</v>
      </c>
      <c r="W9" s="94">
        <v>-18372383492</v>
      </c>
      <c r="X9" s="94" t="s">
        <v>11</v>
      </c>
    </row>
    <row r="10" spans="1:24" ht="15.95" customHeight="1" x14ac:dyDescent="0.15">
      <c r="A10" s="22" t="s">
        <v>200</v>
      </c>
      <c r="B10" s="29"/>
      <c r="C10" s="47"/>
      <c r="D10" s="41" t="s">
        <v>201</v>
      </c>
      <c r="E10" s="41"/>
      <c r="F10" s="41"/>
      <c r="G10" s="41"/>
      <c r="H10" s="41"/>
      <c r="I10" s="41"/>
      <c r="J10" s="41"/>
      <c r="K10" s="42">
        <v>19797362</v>
      </c>
      <c r="L10" s="43"/>
      <c r="M10" s="134"/>
      <c r="N10" s="135"/>
      <c r="O10" s="42">
        <v>19797362</v>
      </c>
      <c r="P10" s="48"/>
      <c r="Q10" s="45" t="s">
        <v>11</v>
      </c>
      <c r="R10" s="48"/>
      <c r="U10" s="94">
        <f t="shared" si="0"/>
        <v>19797362462</v>
      </c>
      <c r="V10" s="94" t="s">
        <v>11</v>
      </c>
      <c r="W10" s="94">
        <f>IF(COUNTIF(W11:W12,"-")=COUNTA(W11:W12),"-",SUM(W11:W12))</f>
        <v>19797362462</v>
      </c>
      <c r="X10" s="94" t="s">
        <v>11</v>
      </c>
    </row>
    <row r="11" spans="1:24" ht="15.95" customHeight="1" x14ac:dyDescent="0.15">
      <c r="A11" s="22" t="s">
        <v>202</v>
      </c>
      <c r="B11" s="29"/>
      <c r="C11" s="49"/>
      <c r="D11" s="41"/>
      <c r="E11" s="50" t="s">
        <v>203</v>
      </c>
      <c r="F11" s="50"/>
      <c r="G11" s="50"/>
      <c r="H11" s="50"/>
      <c r="I11" s="50"/>
      <c r="J11" s="41"/>
      <c r="K11" s="42">
        <v>17028496</v>
      </c>
      <c r="L11" s="43"/>
      <c r="M11" s="134"/>
      <c r="N11" s="135"/>
      <c r="O11" s="42">
        <v>17028496</v>
      </c>
      <c r="P11" s="48"/>
      <c r="Q11" s="45" t="s">
        <v>339</v>
      </c>
      <c r="R11" s="48"/>
      <c r="U11" s="94">
        <f t="shared" si="0"/>
        <v>17028496197</v>
      </c>
      <c r="V11" s="94" t="s">
        <v>11</v>
      </c>
      <c r="W11" s="94">
        <v>17028496197</v>
      </c>
      <c r="X11" s="94" t="s">
        <v>11</v>
      </c>
    </row>
    <row r="12" spans="1:24" ht="15.95" customHeight="1" x14ac:dyDescent="0.15">
      <c r="A12" s="22" t="s">
        <v>204</v>
      </c>
      <c r="B12" s="29"/>
      <c r="C12" s="51"/>
      <c r="D12" s="52"/>
      <c r="E12" s="52" t="s">
        <v>205</v>
      </c>
      <c r="F12" s="52"/>
      <c r="G12" s="52"/>
      <c r="H12" s="52"/>
      <c r="I12" s="52"/>
      <c r="J12" s="53"/>
      <c r="K12" s="54">
        <v>2768866</v>
      </c>
      <c r="L12" s="55"/>
      <c r="M12" s="136"/>
      <c r="N12" s="137"/>
      <c r="O12" s="54">
        <v>2768866</v>
      </c>
      <c r="P12" s="58"/>
      <c r="Q12" s="57" t="s">
        <v>339</v>
      </c>
      <c r="R12" s="58"/>
      <c r="U12" s="94">
        <f t="shared" si="0"/>
        <v>2768866265</v>
      </c>
      <c r="V12" s="94" t="s">
        <v>11</v>
      </c>
      <c r="W12" s="94">
        <v>2768866265</v>
      </c>
      <c r="X12" s="94" t="s">
        <v>11</v>
      </c>
    </row>
    <row r="13" spans="1:24" ht="15.95" customHeight="1" x14ac:dyDescent="0.15">
      <c r="A13" s="22" t="s">
        <v>206</v>
      </c>
      <c r="B13" s="29"/>
      <c r="C13" s="59"/>
      <c r="D13" s="60" t="s">
        <v>207</v>
      </c>
      <c r="E13" s="61"/>
      <c r="F13" s="60"/>
      <c r="G13" s="60"/>
      <c r="H13" s="60"/>
      <c r="I13" s="60"/>
      <c r="J13" s="62"/>
      <c r="K13" s="251">
        <v>1157926</v>
      </c>
      <c r="L13" s="63"/>
      <c r="M13" s="138"/>
      <c r="N13" s="139"/>
      <c r="O13" s="251">
        <v>1157926</v>
      </c>
      <c r="P13" s="65"/>
      <c r="Q13" s="64" t="s">
        <v>11</v>
      </c>
      <c r="R13" s="65"/>
      <c r="U13" s="94">
        <f t="shared" si="0"/>
        <v>1424978970</v>
      </c>
      <c r="V13" s="94" t="s">
        <v>11</v>
      </c>
      <c r="W13" s="94">
        <f>IF(COUNTIF(W9:W10,"-")=COUNTA(W9:W10),"-",SUM(W9:W10))</f>
        <v>1424978970</v>
      </c>
      <c r="X13" s="94" t="s">
        <v>11</v>
      </c>
    </row>
    <row r="14" spans="1:24" ht="15.95" customHeight="1" x14ac:dyDescent="0.15">
      <c r="A14" s="22" t="s">
        <v>208</v>
      </c>
      <c r="B14" s="29"/>
      <c r="C14" s="15"/>
      <c r="D14" s="66" t="s">
        <v>326</v>
      </c>
      <c r="E14" s="66"/>
      <c r="F14" s="66"/>
      <c r="G14" s="50"/>
      <c r="H14" s="50"/>
      <c r="I14" s="50"/>
      <c r="J14" s="41"/>
      <c r="K14" s="129"/>
      <c r="L14" s="130"/>
      <c r="M14" s="42">
        <v>22130</v>
      </c>
      <c r="N14" s="44"/>
      <c r="O14" s="42">
        <v>-22130</v>
      </c>
      <c r="P14" s="48"/>
      <c r="Q14" s="140" t="s">
        <v>11</v>
      </c>
      <c r="R14" s="141"/>
      <c r="U14" s="94">
        <v>0</v>
      </c>
      <c r="V14" s="94">
        <f>IF(COUNTA(V15:V18)=COUNTIF(V15:V18,"-"),"-",SUM(V15,V17,V16,V18))</f>
        <v>3157901633</v>
      </c>
      <c r="W14" s="94">
        <f>IF(COUNTA(W15:W18)=COUNTIF(W15:W18,"-"),"-",SUM(W15,W17,W16,W18))</f>
        <v>-3157901633</v>
      </c>
      <c r="X14" s="94" t="s">
        <v>11</v>
      </c>
    </row>
    <row r="15" spans="1:24" ht="15.95" customHeight="1" x14ac:dyDescent="0.15">
      <c r="A15" s="22" t="s">
        <v>209</v>
      </c>
      <c r="B15" s="29"/>
      <c r="C15" s="15"/>
      <c r="D15" s="66"/>
      <c r="E15" s="66" t="s">
        <v>210</v>
      </c>
      <c r="F15" s="50"/>
      <c r="G15" s="50"/>
      <c r="H15" s="50"/>
      <c r="I15" s="50"/>
      <c r="J15" s="41"/>
      <c r="K15" s="129"/>
      <c r="L15" s="130"/>
      <c r="M15" s="42">
        <v>5084549</v>
      </c>
      <c r="N15" s="44"/>
      <c r="O15" s="42">
        <v>-5084549</v>
      </c>
      <c r="P15" s="48"/>
      <c r="Q15" s="131" t="s">
        <v>11</v>
      </c>
      <c r="R15" s="132"/>
      <c r="U15" s="94">
        <v>0</v>
      </c>
      <c r="V15" s="94">
        <v>5038082004</v>
      </c>
      <c r="W15" s="94">
        <v>-5038082004</v>
      </c>
      <c r="X15" s="94" t="s">
        <v>11</v>
      </c>
    </row>
    <row r="16" spans="1:24" ht="15.95" customHeight="1" x14ac:dyDescent="0.15">
      <c r="A16" s="22" t="s">
        <v>211</v>
      </c>
      <c r="B16" s="29"/>
      <c r="C16" s="15"/>
      <c r="D16" s="66"/>
      <c r="E16" s="66" t="s">
        <v>212</v>
      </c>
      <c r="F16" s="66"/>
      <c r="G16" s="50"/>
      <c r="H16" s="50"/>
      <c r="I16" s="50"/>
      <c r="J16" s="41"/>
      <c r="K16" s="129"/>
      <c r="L16" s="130"/>
      <c r="M16" s="42">
        <v>-5854636</v>
      </c>
      <c r="N16" s="44"/>
      <c r="O16" s="42">
        <v>5854636</v>
      </c>
      <c r="P16" s="48"/>
      <c r="Q16" s="131" t="s">
        <v>11</v>
      </c>
      <c r="R16" s="132"/>
      <c r="U16" s="94">
        <v>0</v>
      </c>
      <c r="V16" s="94">
        <v>-2673146723</v>
      </c>
      <c r="W16" s="94">
        <v>2673146723</v>
      </c>
      <c r="X16" s="94" t="s">
        <v>11</v>
      </c>
    </row>
    <row r="17" spans="1:24" ht="15.95" customHeight="1" x14ac:dyDescent="0.15">
      <c r="A17" s="22" t="s">
        <v>213</v>
      </c>
      <c r="B17" s="29"/>
      <c r="C17" s="15"/>
      <c r="D17" s="66"/>
      <c r="E17" s="66" t="s">
        <v>214</v>
      </c>
      <c r="F17" s="66"/>
      <c r="G17" s="50"/>
      <c r="H17" s="50"/>
      <c r="I17" s="50"/>
      <c r="J17" s="41"/>
      <c r="K17" s="129"/>
      <c r="L17" s="130"/>
      <c r="M17" s="42">
        <v>2202782</v>
      </c>
      <c r="N17" s="44"/>
      <c r="O17" s="42">
        <v>-2202782</v>
      </c>
      <c r="P17" s="48"/>
      <c r="Q17" s="131" t="s">
        <v>11</v>
      </c>
      <c r="R17" s="132"/>
      <c r="U17" s="94">
        <v>0</v>
      </c>
      <c r="V17" s="94">
        <v>2202781873</v>
      </c>
      <c r="W17" s="94">
        <v>-2202781873</v>
      </c>
      <c r="X17" s="94" t="s">
        <v>11</v>
      </c>
    </row>
    <row r="18" spans="1:24" ht="15.95" customHeight="1" x14ac:dyDescent="0.15">
      <c r="A18" s="22" t="s">
        <v>215</v>
      </c>
      <c r="B18" s="29"/>
      <c r="C18" s="15"/>
      <c r="D18" s="66"/>
      <c r="E18" s="66" t="s">
        <v>216</v>
      </c>
      <c r="F18" s="66"/>
      <c r="G18" s="50"/>
      <c r="H18" s="11"/>
      <c r="I18" s="50"/>
      <c r="J18" s="41"/>
      <c r="K18" s="129"/>
      <c r="L18" s="130"/>
      <c r="M18" s="42">
        <v>-1410565</v>
      </c>
      <c r="N18" s="44"/>
      <c r="O18" s="42">
        <v>1410565</v>
      </c>
      <c r="P18" s="48"/>
      <c r="Q18" s="131" t="s">
        <v>11</v>
      </c>
      <c r="R18" s="132"/>
      <c r="U18" s="94">
        <v>0</v>
      </c>
      <c r="V18" s="94">
        <v>-1409815521</v>
      </c>
      <c r="W18" s="94">
        <v>1409815521</v>
      </c>
      <c r="X18" s="94" t="s">
        <v>11</v>
      </c>
    </row>
    <row r="19" spans="1:24" ht="15.95" customHeight="1" x14ac:dyDescent="0.15">
      <c r="A19" s="22" t="s">
        <v>217</v>
      </c>
      <c r="B19" s="29"/>
      <c r="C19" s="15"/>
      <c r="D19" s="66" t="s">
        <v>218</v>
      </c>
      <c r="E19" s="50"/>
      <c r="F19" s="50"/>
      <c r="G19" s="50"/>
      <c r="H19" s="50"/>
      <c r="I19" s="50"/>
      <c r="J19" s="41"/>
      <c r="K19" s="42" t="s">
        <v>11</v>
      </c>
      <c r="L19" s="43"/>
      <c r="M19" s="42" t="s">
        <v>346</v>
      </c>
      <c r="N19" s="44"/>
      <c r="O19" s="134"/>
      <c r="P19" s="144"/>
      <c r="Q19" s="145" t="s">
        <v>11</v>
      </c>
      <c r="R19" s="144"/>
      <c r="U19" s="94" t="str">
        <f>IF(COUNTIF(V19:X19,"-")=COUNTA(V19:X19),"-",SUM(V19:X19))</f>
        <v>-</v>
      </c>
      <c r="V19" s="94" t="s">
        <v>335</v>
      </c>
      <c r="W19" s="94" t="s">
        <v>11</v>
      </c>
      <c r="X19" s="94" t="s">
        <v>11</v>
      </c>
    </row>
    <row r="20" spans="1:24" ht="15.95" customHeight="1" x14ac:dyDescent="0.15">
      <c r="A20" s="22" t="s">
        <v>219</v>
      </c>
      <c r="B20" s="29"/>
      <c r="C20" s="15"/>
      <c r="D20" s="66" t="s">
        <v>220</v>
      </c>
      <c r="E20" s="66"/>
      <c r="F20" s="50"/>
      <c r="G20" s="50"/>
      <c r="H20" s="50"/>
      <c r="I20" s="50"/>
      <c r="J20" s="41"/>
      <c r="K20" s="42">
        <v>95030</v>
      </c>
      <c r="L20" s="43"/>
      <c r="M20" s="42">
        <v>95030</v>
      </c>
      <c r="N20" s="44"/>
      <c r="O20" s="134"/>
      <c r="P20" s="144"/>
      <c r="Q20" s="145" t="s">
        <v>11</v>
      </c>
      <c r="R20" s="144"/>
      <c r="U20" s="94">
        <f>IF(COUNTIF(V20:X20,"-")=COUNTA(V20:X20),"-",SUM(V20:X20))</f>
        <v>95029716</v>
      </c>
      <c r="V20" s="94">
        <v>95029716</v>
      </c>
      <c r="W20" s="94" t="s">
        <v>11</v>
      </c>
      <c r="X20" s="94" t="s">
        <v>11</v>
      </c>
    </row>
    <row r="21" spans="1:24" ht="15.95" customHeight="1" x14ac:dyDescent="0.15">
      <c r="A21" s="22" t="s">
        <v>222</v>
      </c>
      <c r="B21" s="29"/>
      <c r="C21" s="51"/>
      <c r="D21" s="52" t="s">
        <v>35</v>
      </c>
      <c r="E21" s="52"/>
      <c r="F21" s="52"/>
      <c r="G21" s="67"/>
      <c r="H21" s="67"/>
      <c r="I21" s="67"/>
      <c r="J21" s="53"/>
      <c r="K21" s="54" t="s">
        <v>11</v>
      </c>
      <c r="L21" s="55"/>
      <c r="M21" s="54" t="s">
        <v>335</v>
      </c>
      <c r="N21" s="56"/>
      <c r="O21" s="54" t="s">
        <v>335</v>
      </c>
      <c r="P21" s="58"/>
      <c r="Q21" s="142" t="s">
        <v>11</v>
      </c>
      <c r="R21" s="143"/>
      <c r="S21" s="68"/>
      <c r="U21" s="94" t="str">
        <f>IF(COUNTIF(V21:X21,"-")=COUNTA(V21:X21),"-",SUM(V21:X21))</f>
        <v>-</v>
      </c>
      <c r="V21" s="94" t="s">
        <v>335</v>
      </c>
      <c r="W21" s="94" t="s">
        <v>338</v>
      </c>
      <c r="X21" s="94" t="s">
        <v>11</v>
      </c>
    </row>
    <row r="22" spans="1:24" ht="15.95" customHeight="1" thickBot="1" x14ac:dyDescent="0.2">
      <c r="A22" s="22" t="s">
        <v>223</v>
      </c>
      <c r="B22" s="29"/>
      <c r="C22" s="69"/>
      <c r="D22" s="70" t="s">
        <v>224</v>
      </c>
      <c r="E22" s="70"/>
      <c r="F22" s="71"/>
      <c r="G22" s="71"/>
      <c r="H22" s="72"/>
      <c r="I22" s="71"/>
      <c r="J22" s="73"/>
      <c r="K22" s="74">
        <v>1252956</v>
      </c>
      <c r="L22" s="75"/>
      <c r="M22" s="74">
        <v>117160</v>
      </c>
      <c r="N22" s="76"/>
      <c r="O22" s="74">
        <v>1135795</v>
      </c>
      <c r="P22" s="92"/>
      <c r="Q22" s="77" t="s">
        <v>11</v>
      </c>
      <c r="R22" s="78"/>
      <c r="S22" s="68"/>
      <c r="U22" s="94">
        <f>IF(COUNTIF(V22:X22,"-")=COUNTA(V22:X22),"-",SUM(V22:X22))</f>
        <v>1520008686</v>
      </c>
      <c r="V22" s="94">
        <f>IF(AND(V14="-",COUNTIF(V19:V20,"-")=COUNTA(V19:V20),V21="-"),"-",SUM(V14,V19:V20,V21))</f>
        <v>3252931349</v>
      </c>
      <c r="W22" s="94">
        <f>IF(AND(W13="-",W14="-",COUNTIF(W19:W20,"-")=COUNTA(W19:W20),W21="-"),"-",SUM(W13,W14,W19:W20,W21))</f>
        <v>-1732922663</v>
      </c>
      <c r="X22" s="94" t="s">
        <v>11</v>
      </c>
    </row>
    <row r="23" spans="1:24" ht="15.95" customHeight="1" thickBot="1" x14ac:dyDescent="0.2">
      <c r="A23" s="22" t="s">
        <v>225</v>
      </c>
      <c r="B23" s="29"/>
      <c r="C23" s="79" t="s">
        <v>226</v>
      </c>
      <c r="D23" s="80"/>
      <c r="E23" s="80"/>
      <c r="F23" s="80"/>
      <c r="G23" s="81"/>
      <c r="H23" s="81"/>
      <c r="I23" s="81"/>
      <c r="J23" s="82"/>
      <c r="K23" s="83">
        <v>99629073</v>
      </c>
      <c r="L23" s="84"/>
      <c r="M23" s="83">
        <v>132890186</v>
      </c>
      <c r="N23" s="85"/>
      <c r="O23" s="83">
        <v>-33261113</v>
      </c>
      <c r="P23" s="93"/>
      <c r="Q23" s="86" t="s">
        <v>11</v>
      </c>
      <c r="R23" s="87"/>
      <c r="S23" s="68"/>
      <c r="U23" s="94">
        <f>IF(COUNTIF(V23:X23,"-")=COUNTA(V23:X23),"-",SUM(V23:X23))</f>
        <v>99896126065</v>
      </c>
      <c r="V23" s="94">
        <v>136025957446</v>
      </c>
      <c r="W23" s="94">
        <v>-36129831381</v>
      </c>
      <c r="X23" s="94" t="s">
        <v>11</v>
      </c>
    </row>
    <row r="24" spans="1:24" ht="6.75" customHeight="1" x14ac:dyDescent="0.15">
      <c r="B24" s="29"/>
      <c r="C24" s="88"/>
      <c r="D24" s="89"/>
      <c r="E24" s="89"/>
      <c r="F24" s="89"/>
      <c r="G24" s="89"/>
      <c r="H24" s="89"/>
      <c r="I24" s="89"/>
      <c r="J24" s="89"/>
      <c r="K24" s="29"/>
      <c r="L24" s="29"/>
      <c r="M24" s="29"/>
      <c r="N24" s="29"/>
      <c r="O24" s="29"/>
      <c r="P24" s="29"/>
      <c r="Q24" s="29"/>
      <c r="R24" s="10"/>
      <c r="S24" s="68"/>
    </row>
    <row r="25" spans="1:24" ht="15.6" customHeight="1" x14ac:dyDescent="0.15">
      <c r="B25" s="29"/>
      <c r="C25" s="90"/>
      <c r="D25" s="252"/>
      <c r="F25" s="32"/>
      <c r="G25" s="253"/>
      <c r="H25" s="32"/>
      <c r="I25" s="32"/>
      <c r="J25" s="90"/>
      <c r="K25" s="29"/>
      <c r="L25" s="29"/>
      <c r="M25" s="29"/>
      <c r="N25" s="29"/>
      <c r="O25" s="29"/>
      <c r="P25" s="29"/>
      <c r="Q25" s="29"/>
      <c r="R25" s="10"/>
      <c r="S25" s="68"/>
    </row>
  </sheetData>
  <mergeCells count="28">
    <mergeCell ref="Q21:R21"/>
    <mergeCell ref="K18:L18"/>
    <mergeCell ref="Q18:R18"/>
    <mergeCell ref="O19:P19"/>
    <mergeCell ref="Q19:R19"/>
    <mergeCell ref="O20:P20"/>
    <mergeCell ref="Q20:R20"/>
    <mergeCell ref="K17:L17"/>
    <mergeCell ref="Q17:R17"/>
    <mergeCell ref="M9:N9"/>
    <mergeCell ref="M10:N10"/>
    <mergeCell ref="M11:N11"/>
    <mergeCell ref="M12:N12"/>
    <mergeCell ref="M13:N13"/>
    <mergeCell ref="K14:L14"/>
    <mergeCell ref="Q14:R14"/>
    <mergeCell ref="K15:L15"/>
    <mergeCell ref="Q15:R15"/>
    <mergeCell ref="K16:L16"/>
    <mergeCell ref="Q16:R16"/>
    <mergeCell ref="C2:R2"/>
    <mergeCell ref="C3:R3"/>
    <mergeCell ref="C4:R4"/>
    <mergeCell ref="C6:J7"/>
    <mergeCell ref="K6:L7"/>
    <mergeCell ref="M7:N7"/>
    <mergeCell ref="O7:P7"/>
    <mergeCell ref="Q7:R7"/>
  </mergeCells>
  <phoneticPr fontId="11"/>
  <printOptions horizontalCentered="1"/>
  <pageMargins left="0.70866141732283472" right="0.70866141732283472" top="0.39370078740157483" bottom="0.39370078740157483" header="0.51181102362204722" footer="0.51181102362204722"/>
  <pageSetup paperSize="9" scale="8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Q62"/>
  <sheetViews>
    <sheetView topLeftCell="B1" zoomScale="85" zoomScaleNormal="85" workbookViewId="0">
      <selection activeCell="AF24" sqref="AF24"/>
    </sheetView>
  </sheetViews>
  <sheetFormatPr defaultRowHeight="13.5" x14ac:dyDescent="0.15"/>
  <cols>
    <col min="1" max="1" width="0" style="146" hidden="1" customWidth="1"/>
    <col min="2" max="2" width="0.75" style="148" customWidth="1"/>
    <col min="3" max="11" width="2.125" style="148" customWidth="1"/>
    <col min="12" max="12" width="13.25" style="148" customWidth="1"/>
    <col min="13" max="13" width="21.625" style="148" bestFit="1" customWidth="1"/>
    <col min="14" max="14" width="3" style="148" customWidth="1"/>
    <col min="15" max="15" width="0.75" style="166" customWidth="1"/>
    <col min="16" max="16" width="9" style="151"/>
    <col min="17" max="17" width="0" style="151" hidden="1" customWidth="1"/>
    <col min="18" max="16384" width="9" style="151"/>
  </cols>
  <sheetData>
    <row r="1" spans="1:17" s="166" customFormat="1" x14ac:dyDescent="0.15">
      <c r="A1" s="146"/>
      <c r="B1" s="164"/>
      <c r="C1" s="164"/>
      <c r="D1" s="165"/>
      <c r="E1" s="165"/>
      <c r="F1" s="165"/>
      <c r="G1" s="165"/>
      <c r="H1" s="165"/>
      <c r="I1" s="148"/>
      <c r="J1" s="148"/>
      <c r="K1" s="148"/>
      <c r="L1" s="148"/>
      <c r="M1" s="148"/>
      <c r="N1" s="148"/>
    </row>
    <row r="2" spans="1:17" s="166" customFormat="1" ht="24" x14ac:dyDescent="0.15">
      <c r="A2" s="146"/>
      <c r="B2" s="167"/>
      <c r="C2" s="168" t="s">
        <v>345</v>
      </c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</row>
    <row r="3" spans="1:17" s="166" customFormat="1" ht="14.25" x14ac:dyDescent="0.15">
      <c r="A3" s="169"/>
      <c r="B3" s="170"/>
      <c r="C3" s="171" t="s">
        <v>337</v>
      </c>
      <c r="D3" s="171"/>
      <c r="E3" s="171"/>
      <c r="F3" s="171"/>
      <c r="G3" s="171"/>
      <c r="H3" s="171"/>
      <c r="I3" s="171"/>
      <c r="J3" s="171"/>
      <c r="K3" s="171"/>
      <c r="L3" s="171"/>
      <c r="M3" s="171"/>
      <c r="N3" s="171"/>
    </row>
    <row r="4" spans="1:17" s="166" customFormat="1" ht="14.25" x14ac:dyDescent="0.15">
      <c r="A4" s="169"/>
      <c r="B4" s="170"/>
      <c r="C4" s="171" t="s">
        <v>340</v>
      </c>
      <c r="D4" s="171"/>
      <c r="E4" s="171"/>
      <c r="F4" s="171"/>
      <c r="G4" s="171"/>
      <c r="H4" s="171"/>
      <c r="I4" s="171"/>
      <c r="J4" s="171"/>
      <c r="K4" s="171"/>
      <c r="L4" s="171"/>
      <c r="M4" s="171"/>
      <c r="N4" s="171"/>
    </row>
    <row r="5" spans="1:17" s="166" customFormat="1" ht="14.25" thickBot="1" x14ac:dyDescent="0.2">
      <c r="A5" s="169"/>
      <c r="B5" s="170"/>
      <c r="C5" s="172"/>
      <c r="D5" s="172"/>
      <c r="E5" s="172"/>
      <c r="F5" s="172"/>
      <c r="G5" s="172"/>
      <c r="H5" s="172"/>
      <c r="I5" s="172"/>
      <c r="J5" s="172"/>
      <c r="K5" s="172"/>
      <c r="L5" s="172"/>
      <c r="M5" s="172"/>
      <c r="N5" s="173" t="s">
        <v>332</v>
      </c>
    </row>
    <row r="6" spans="1:17" s="166" customFormat="1" x14ac:dyDescent="0.15">
      <c r="A6" s="169"/>
      <c r="B6" s="170"/>
      <c r="C6" s="174" t="s">
        <v>0</v>
      </c>
      <c r="D6" s="175"/>
      <c r="E6" s="175"/>
      <c r="F6" s="175"/>
      <c r="G6" s="175"/>
      <c r="H6" s="175"/>
      <c r="I6" s="175"/>
      <c r="J6" s="176"/>
      <c r="K6" s="176"/>
      <c r="L6" s="177"/>
      <c r="M6" s="178" t="s">
        <v>316</v>
      </c>
      <c r="N6" s="179"/>
    </row>
    <row r="7" spans="1:17" s="166" customFormat="1" ht="14.25" thickBot="1" x14ac:dyDescent="0.2">
      <c r="A7" s="169" t="s">
        <v>314</v>
      </c>
      <c r="B7" s="170"/>
      <c r="C7" s="180"/>
      <c r="D7" s="181"/>
      <c r="E7" s="181"/>
      <c r="F7" s="181"/>
      <c r="G7" s="181"/>
      <c r="H7" s="181"/>
      <c r="I7" s="181"/>
      <c r="J7" s="181"/>
      <c r="K7" s="181"/>
      <c r="L7" s="182"/>
      <c r="M7" s="183"/>
      <c r="N7" s="184"/>
    </row>
    <row r="8" spans="1:17" s="166" customFormat="1" x14ac:dyDescent="0.15">
      <c r="A8" s="185"/>
      <c r="B8" s="186"/>
      <c r="C8" s="187" t="s">
        <v>327</v>
      </c>
      <c r="D8" s="188"/>
      <c r="E8" s="188"/>
      <c r="F8" s="189"/>
      <c r="G8" s="189"/>
      <c r="H8" s="190"/>
      <c r="I8" s="189"/>
      <c r="J8" s="190"/>
      <c r="K8" s="190"/>
      <c r="L8" s="191"/>
      <c r="M8" s="192"/>
      <c r="N8" s="193"/>
      <c r="O8" s="194"/>
    </row>
    <row r="9" spans="1:17" s="166" customFormat="1" x14ac:dyDescent="0.15">
      <c r="A9" s="146" t="s">
        <v>229</v>
      </c>
      <c r="B9" s="148"/>
      <c r="C9" s="15"/>
      <c r="D9" s="66" t="s">
        <v>230</v>
      </c>
      <c r="E9" s="66"/>
      <c r="F9" s="50"/>
      <c r="G9" s="50"/>
      <c r="H9" s="172"/>
      <c r="I9" s="50"/>
      <c r="J9" s="172"/>
      <c r="K9" s="172"/>
      <c r="L9" s="195"/>
      <c r="M9" s="196">
        <v>15260172</v>
      </c>
      <c r="N9" s="197"/>
      <c r="O9" s="194"/>
      <c r="Q9" s="166">
        <f>IF(AND(Q10="-",Q15="-"),"-",SUM(Q10,Q15))</f>
        <v>14991245885</v>
      </c>
    </row>
    <row r="10" spans="1:17" s="166" customFormat="1" x14ac:dyDescent="0.15">
      <c r="A10" s="146" t="s">
        <v>231</v>
      </c>
      <c r="B10" s="148"/>
      <c r="C10" s="15"/>
      <c r="D10" s="66"/>
      <c r="E10" s="66" t="s">
        <v>232</v>
      </c>
      <c r="F10" s="50"/>
      <c r="G10" s="50"/>
      <c r="H10" s="50"/>
      <c r="I10" s="50"/>
      <c r="J10" s="172"/>
      <c r="K10" s="172"/>
      <c r="L10" s="195"/>
      <c r="M10" s="196">
        <v>8334349</v>
      </c>
      <c r="N10" s="197"/>
      <c r="O10" s="194"/>
      <c r="Q10" s="166">
        <f>IF(COUNTIF(Q11:Q14,"-")=COUNTA(Q11:Q14),"-",SUM(Q11:Q14))</f>
        <v>8065422324</v>
      </c>
    </row>
    <row r="11" spans="1:17" s="166" customFormat="1" x14ac:dyDescent="0.15">
      <c r="A11" s="146" t="s">
        <v>233</v>
      </c>
      <c r="B11" s="148"/>
      <c r="C11" s="15"/>
      <c r="D11" s="66"/>
      <c r="E11" s="66"/>
      <c r="F11" s="50" t="s">
        <v>234</v>
      </c>
      <c r="G11" s="50"/>
      <c r="H11" s="50"/>
      <c r="I11" s="50"/>
      <c r="J11" s="172"/>
      <c r="K11" s="172"/>
      <c r="L11" s="195"/>
      <c r="M11" s="196">
        <v>3851888</v>
      </c>
      <c r="N11" s="197"/>
      <c r="O11" s="194"/>
      <c r="Q11" s="166">
        <v>3851888423</v>
      </c>
    </row>
    <row r="12" spans="1:17" s="166" customFormat="1" x14ac:dyDescent="0.15">
      <c r="A12" s="146" t="s">
        <v>235</v>
      </c>
      <c r="B12" s="148"/>
      <c r="C12" s="15"/>
      <c r="D12" s="66"/>
      <c r="E12" s="66"/>
      <c r="F12" s="50" t="s">
        <v>236</v>
      </c>
      <c r="G12" s="50"/>
      <c r="H12" s="50"/>
      <c r="I12" s="50"/>
      <c r="J12" s="172"/>
      <c r="K12" s="172"/>
      <c r="L12" s="195"/>
      <c r="M12" s="196">
        <v>4148375</v>
      </c>
      <c r="N12" s="197"/>
      <c r="O12" s="194"/>
      <c r="Q12" s="166">
        <v>3879448422</v>
      </c>
    </row>
    <row r="13" spans="1:17" s="166" customFormat="1" x14ac:dyDescent="0.15">
      <c r="A13" s="146" t="s">
        <v>237</v>
      </c>
      <c r="B13" s="148"/>
      <c r="C13" s="198"/>
      <c r="D13" s="172"/>
      <c r="E13" s="172"/>
      <c r="F13" s="172" t="s">
        <v>238</v>
      </c>
      <c r="G13" s="172"/>
      <c r="H13" s="172"/>
      <c r="I13" s="172"/>
      <c r="J13" s="172"/>
      <c r="K13" s="172"/>
      <c r="L13" s="195"/>
      <c r="M13" s="196">
        <v>288513</v>
      </c>
      <c r="N13" s="197"/>
      <c r="O13" s="194"/>
      <c r="Q13" s="166">
        <v>288512642</v>
      </c>
    </row>
    <row r="14" spans="1:17" s="166" customFormat="1" x14ac:dyDescent="0.15">
      <c r="A14" s="146" t="s">
        <v>239</v>
      </c>
      <c r="B14" s="148"/>
      <c r="C14" s="199"/>
      <c r="D14" s="11"/>
      <c r="E14" s="172"/>
      <c r="F14" s="11" t="s">
        <v>240</v>
      </c>
      <c r="G14" s="11"/>
      <c r="H14" s="11"/>
      <c r="I14" s="11"/>
      <c r="J14" s="172"/>
      <c r="K14" s="172"/>
      <c r="L14" s="195"/>
      <c r="M14" s="196">
        <v>45573</v>
      </c>
      <c r="N14" s="197"/>
      <c r="O14" s="194"/>
      <c r="Q14" s="166">
        <v>45572837</v>
      </c>
    </row>
    <row r="15" spans="1:17" s="166" customFormat="1" x14ac:dyDescent="0.15">
      <c r="A15" s="146" t="s">
        <v>241</v>
      </c>
      <c r="B15" s="148"/>
      <c r="C15" s="198"/>
      <c r="D15" s="11"/>
      <c r="E15" s="172" t="s">
        <v>242</v>
      </c>
      <c r="F15" s="11"/>
      <c r="G15" s="11"/>
      <c r="H15" s="11"/>
      <c r="I15" s="11"/>
      <c r="J15" s="172"/>
      <c r="K15" s="172"/>
      <c r="L15" s="195"/>
      <c r="M15" s="196">
        <v>6925824</v>
      </c>
      <c r="N15" s="197"/>
      <c r="O15" s="194"/>
      <c r="Q15" s="166">
        <f>IF(COUNTIF(Q16:Q19,"-")=COUNTA(Q16:Q19),"-",SUM(Q16:Q19))</f>
        <v>6925823561</v>
      </c>
    </row>
    <row r="16" spans="1:17" s="166" customFormat="1" x14ac:dyDescent="0.15">
      <c r="A16" s="146" t="s">
        <v>243</v>
      </c>
      <c r="B16" s="148"/>
      <c r="C16" s="198"/>
      <c r="D16" s="11"/>
      <c r="E16" s="11"/>
      <c r="F16" s="172" t="s">
        <v>244</v>
      </c>
      <c r="G16" s="11"/>
      <c r="H16" s="11"/>
      <c r="I16" s="11"/>
      <c r="J16" s="172"/>
      <c r="K16" s="172"/>
      <c r="L16" s="195"/>
      <c r="M16" s="196">
        <v>2386036</v>
      </c>
      <c r="N16" s="197"/>
      <c r="O16" s="194"/>
      <c r="Q16" s="166">
        <v>2386036428</v>
      </c>
    </row>
    <row r="17" spans="1:17" s="166" customFormat="1" x14ac:dyDescent="0.15">
      <c r="A17" s="146" t="s">
        <v>245</v>
      </c>
      <c r="B17" s="148"/>
      <c r="C17" s="198"/>
      <c r="D17" s="11"/>
      <c r="E17" s="11"/>
      <c r="F17" s="172" t="s">
        <v>246</v>
      </c>
      <c r="G17" s="11"/>
      <c r="H17" s="11"/>
      <c r="I17" s="11"/>
      <c r="J17" s="172"/>
      <c r="K17" s="172"/>
      <c r="L17" s="195"/>
      <c r="M17" s="196">
        <v>1760107</v>
      </c>
      <c r="N17" s="197"/>
      <c r="O17" s="194"/>
      <c r="Q17" s="166">
        <v>1760106601</v>
      </c>
    </row>
    <row r="18" spans="1:17" s="166" customFormat="1" x14ac:dyDescent="0.15">
      <c r="A18" s="146" t="s">
        <v>247</v>
      </c>
      <c r="B18" s="148"/>
      <c r="C18" s="198"/>
      <c r="D18" s="172"/>
      <c r="E18" s="11"/>
      <c r="F18" s="172" t="s">
        <v>248</v>
      </c>
      <c r="G18" s="11"/>
      <c r="H18" s="11"/>
      <c r="I18" s="11"/>
      <c r="J18" s="172"/>
      <c r="K18" s="172"/>
      <c r="L18" s="195"/>
      <c r="M18" s="196">
        <v>2767224</v>
      </c>
      <c r="N18" s="200"/>
      <c r="O18" s="194"/>
      <c r="Q18" s="166">
        <v>2767223699</v>
      </c>
    </row>
    <row r="19" spans="1:17" s="166" customFormat="1" x14ac:dyDescent="0.15">
      <c r="A19" s="146" t="s">
        <v>249</v>
      </c>
      <c r="B19" s="148"/>
      <c r="C19" s="198"/>
      <c r="D19" s="172"/>
      <c r="E19" s="10"/>
      <c r="F19" s="11" t="s">
        <v>240</v>
      </c>
      <c r="G19" s="172"/>
      <c r="H19" s="11"/>
      <c r="I19" s="11"/>
      <c r="J19" s="172"/>
      <c r="K19" s="172"/>
      <c r="L19" s="195"/>
      <c r="M19" s="196">
        <v>12457</v>
      </c>
      <c r="N19" s="197"/>
      <c r="O19" s="194"/>
      <c r="Q19" s="166">
        <v>12456833</v>
      </c>
    </row>
    <row r="20" spans="1:17" s="166" customFormat="1" x14ac:dyDescent="0.15">
      <c r="A20" s="146" t="s">
        <v>250</v>
      </c>
      <c r="B20" s="148"/>
      <c r="C20" s="198"/>
      <c r="D20" s="172" t="s">
        <v>251</v>
      </c>
      <c r="E20" s="10"/>
      <c r="F20" s="11"/>
      <c r="G20" s="11"/>
      <c r="H20" s="11"/>
      <c r="I20" s="11"/>
      <c r="J20" s="172"/>
      <c r="K20" s="172"/>
      <c r="L20" s="195"/>
      <c r="M20" s="196">
        <v>20160478</v>
      </c>
      <c r="N20" s="197"/>
      <c r="O20" s="194"/>
      <c r="Q20" s="166">
        <f>IF(COUNTIF(Q21:Q24,"-")=COUNTA(Q21:Q24),"-",SUM(Q21:Q24))</f>
        <v>20247441942</v>
      </c>
    </row>
    <row r="21" spans="1:17" s="166" customFormat="1" x14ac:dyDescent="0.15">
      <c r="A21" s="146" t="s">
        <v>252</v>
      </c>
      <c r="B21" s="148"/>
      <c r="C21" s="198"/>
      <c r="D21" s="172"/>
      <c r="E21" s="10" t="s">
        <v>253</v>
      </c>
      <c r="F21" s="11"/>
      <c r="G21" s="11"/>
      <c r="H21" s="11"/>
      <c r="I21" s="11"/>
      <c r="J21" s="172"/>
      <c r="K21" s="172"/>
      <c r="L21" s="195"/>
      <c r="M21" s="196">
        <v>17023506</v>
      </c>
      <c r="N21" s="197"/>
      <c r="O21" s="194"/>
      <c r="Q21" s="166">
        <v>17023505996</v>
      </c>
    </row>
    <row r="22" spans="1:17" s="166" customFormat="1" x14ac:dyDescent="0.15">
      <c r="A22" s="146" t="s">
        <v>254</v>
      </c>
      <c r="B22" s="148"/>
      <c r="C22" s="198"/>
      <c r="D22" s="172"/>
      <c r="E22" s="10" t="s">
        <v>255</v>
      </c>
      <c r="F22" s="11"/>
      <c r="G22" s="11"/>
      <c r="H22" s="11"/>
      <c r="I22" s="11"/>
      <c r="J22" s="172"/>
      <c r="K22" s="172"/>
      <c r="L22" s="195"/>
      <c r="M22" s="196">
        <v>2566549</v>
      </c>
      <c r="N22" s="197"/>
      <c r="O22" s="194"/>
      <c r="Q22" s="166">
        <v>2653513025</v>
      </c>
    </row>
    <row r="23" spans="1:17" s="166" customFormat="1" x14ac:dyDescent="0.15">
      <c r="A23" s="146" t="s">
        <v>256</v>
      </c>
      <c r="B23" s="148"/>
      <c r="C23" s="198"/>
      <c r="D23" s="172"/>
      <c r="E23" s="10" t="s">
        <v>257</v>
      </c>
      <c r="F23" s="11"/>
      <c r="G23" s="11"/>
      <c r="H23" s="11"/>
      <c r="I23" s="11"/>
      <c r="J23" s="172"/>
      <c r="K23" s="172"/>
      <c r="L23" s="195"/>
      <c r="M23" s="196">
        <v>221957</v>
      </c>
      <c r="N23" s="197"/>
      <c r="O23" s="194"/>
      <c r="Q23" s="166">
        <v>221956924</v>
      </c>
    </row>
    <row r="24" spans="1:17" s="166" customFormat="1" x14ac:dyDescent="0.15">
      <c r="A24" s="146" t="s">
        <v>258</v>
      </c>
      <c r="B24" s="148"/>
      <c r="C24" s="198"/>
      <c r="D24" s="172"/>
      <c r="E24" s="10" t="s">
        <v>259</v>
      </c>
      <c r="F24" s="11"/>
      <c r="G24" s="11"/>
      <c r="H24" s="11"/>
      <c r="I24" s="10"/>
      <c r="J24" s="172"/>
      <c r="K24" s="172"/>
      <c r="L24" s="195"/>
      <c r="M24" s="196">
        <v>348466</v>
      </c>
      <c r="N24" s="197"/>
      <c r="O24" s="194"/>
      <c r="Q24" s="166">
        <v>348465997</v>
      </c>
    </row>
    <row r="25" spans="1:17" s="166" customFormat="1" x14ac:dyDescent="0.15">
      <c r="A25" s="146" t="s">
        <v>260</v>
      </c>
      <c r="B25" s="148"/>
      <c r="C25" s="198"/>
      <c r="D25" s="172" t="s">
        <v>261</v>
      </c>
      <c r="E25" s="10"/>
      <c r="F25" s="11"/>
      <c r="G25" s="11"/>
      <c r="H25" s="11"/>
      <c r="I25" s="10"/>
      <c r="J25" s="172"/>
      <c r="K25" s="172"/>
      <c r="L25" s="195"/>
      <c r="M25" s="196">
        <v>4546</v>
      </c>
      <c r="N25" s="197"/>
      <c r="O25" s="194"/>
      <c r="Q25" s="166">
        <f>IF(COUNTIF(Q26:Q27,"-")=COUNTA(Q26:Q27),"-",SUM(Q26:Q27))</f>
        <v>4545908</v>
      </c>
    </row>
    <row r="26" spans="1:17" s="166" customFormat="1" x14ac:dyDescent="0.15">
      <c r="A26" s="146" t="s">
        <v>262</v>
      </c>
      <c r="B26" s="148"/>
      <c r="C26" s="198"/>
      <c r="D26" s="172"/>
      <c r="E26" s="10" t="s">
        <v>263</v>
      </c>
      <c r="F26" s="11"/>
      <c r="G26" s="11"/>
      <c r="H26" s="11"/>
      <c r="I26" s="11"/>
      <c r="J26" s="172"/>
      <c r="K26" s="172"/>
      <c r="L26" s="195"/>
      <c r="M26" s="196">
        <v>4546</v>
      </c>
      <c r="N26" s="197"/>
      <c r="O26" s="194"/>
      <c r="Q26" s="166">
        <v>4545908</v>
      </c>
    </row>
    <row r="27" spans="1:17" s="166" customFormat="1" x14ac:dyDescent="0.15">
      <c r="A27" s="146" t="s">
        <v>264</v>
      </c>
      <c r="B27" s="148"/>
      <c r="C27" s="198"/>
      <c r="D27" s="172"/>
      <c r="E27" s="10" t="s">
        <v>240</v>
      </c>
      <c r="F27" s="11"/>
      <c r="G27" s="11"/>
      <c r="H27" s="11"/>
      <c r="I27" s="11"/>
      <c r="J27" s="172"/>
      <c r="K27" s="172"/>
      <c r="L27" s="195"/>
      <c r="M27" s="196" t="s">
        <v>11</v>
      </c>
      <c r="N27" s="197"/>
      <c r="O27" s="194"/>
      <c r="Q27" s="166" t="s">
        <v>11</v>
      </c>
    </row>
    <row r="28" spans="1:17" s="166" customFormat="1" x14ac:dyDescent="0.15">
      <c r="A28" s="146" t="s">
        <v>265</v>
      </c>
      <c r="B28" s="148"/>
      <c r="C28" s="198"/>
      <c r="D28" s="172" t="s">
        <v>266</v>
      </c>
      <c r="E28" s="10"/>
      <c r="F28" s="11"/>
      <c r="G28" s="11"/>
      <c r="H28" s="11"/>
      <c r="I28" s="11"/>
      <c r="J28" s="172"/>
      <c r="K28" s="172"/>
      <c r="L28" s="195"/>
      <c r="M28" s="196">
        <v>3831</v>
      </c>
      <c r="N28" s="197"/>
      <c r="O28" s="194"/>
      <c r="Q28" s="166">
        <v>3831000</v>
      </c>
    </row>
    <row r="29" spans="1:17" s="166" customFormat="1" x14ac:dyDescent="0.15">
      <c r="A29" s="146" t="s">
        <v>227</v>
      </c>
      <c r="B29" s="148"/>
      <c r="C29" s="201" t="s">
        <v>228</v>
      </c>
      <c r="D29" s="202"/>
      <c r="E29" s="203"/>
      <c r="F29" s="204"/>
      <c r="G29" s="204"/>
      <c r="H29" s="204"/>
      <c r="I29" s="204"/>
      <c r="J29" s="202"/>
      <c r="K29" s="202"/>
      <c r="L29" s="205"/>
      <c r="M29" s="206">
        <v>4899590</v>
      </c>
      <c r="N29" s="207"/>
      <c r="O29" s="194"/>
      <c r="Q29" s="166">
        <f>IF(COUNTIF(Q9:Q28,"-")=COUNTA(Q9:Q28),"-",SUM(Q20,Q28)-SUM(Q9,Q25))</f>
        <v>5255481149</v>
      </c>
    </row>
    <row r="30" spans="1:17" s="166" customFormat="1" x14ac:dyDescent="0.15">
      <c r="A30" s="146"/>
      <c r="B30" s="148"/>
      <c r="C30" s="198" t="s">
        <v>328</v>
      </c>
      <c r="D30" s="172"/>
      <c r="E30" s="10"/>
      <c r="F30" s="11"/>
      <c r="G30" s="11"/>
      <c r="H30" s="11"/>
      <c r="I30" s="10"/>
      <c r="J30" s="172"/>
      <c r="K30" s="172"/>
      <c r="L30" s="195"/>
      <c r="M30" s="208"/>
      <c r="N30" s="209"/>
      <c r="O30" s="194"/>
    </row>
    <row r="31" spans="1:17" s="166" customFormat="1" x14ac:dyDescent="0.15">
      <c r="A31" s="146" t="s">
        <v>269</v>
      </c>
      <c r="B31" s="148"/>
      <c r="C31" s="198"/>
      <c r="D31" s="172" t="s">
        <v>270</v>
      </c>
      <c r="E31" s="10"/>
      <c r="F31" s="11"/>
      <c r="G31" s="11"/>
      <c r="H31" s="11"/>
      <c r="I31" s="11"/>
      <c r="J31" s="172"/>
      <c r="K31" s="172"/>
      <c r="L31" s="195"/>
      <c r="M31" s="196">
        <v>5459099</v>
      </c>
      <c r="N31" s="197"/>
      <c r="O31" s="194"/>
      <c r="Q31" s="166">
        <f>IF(COUNTIF(Q32:Q36,"-")=COUNTA(Q32:Q36),"-",SUM(Q32:Q36))</f>
        <v>5615220141</v>
      </c>
    </row>
    <row r="32" spans="1:17" s="166" customFormat="1" x14ac:dyDescent="0.15">
      <c r="A32" s="146" t="s">
        <v>271</v>
      </c>
      <c r="B32" s="148"/>
      <c r="C32" s="198"/>
      <c r="D32" s="172"/>
      <c r="E32" s="10" t="s">
        <v>272</v>
      </c>
      <c r="F32" s="11"/>
      <c r="G32" s="11"/>
      <c r="H32" s="11"/>
      <c r="I32" s="11"/>
      <c r="J32" s="172"/>
      <c r="K32" s="172"/>
      <c r="L32" s="195"/>
      <c r="M32" s="196">
        <v>3256317</v>
      </c>
      <c r="N32" s="197"/>
      <c r="O32" s="194"/>
      <c r="Q32" s="166">
        <v>3412438268</v>
      </c>
    </row>
    <row r="33" spans="1:17" s="166" customFormat="1" x14ac:dyDescent="0.15">
      <c r="A33" s="146" t="s">
        <v>273</v>
      </c>
      <c r="B33" s="148"/>
      <c r="C33" s="198"/>
      <c r="D33" s="172"/>
      <c r="E33" s="10" t="s">
        <v>274</v>
      </c>
      <c r="F33" s="11"/>
      <c r="G33" s="11"/>
      <c r="H33" s="11"/>
      <c r="I33" s="11"/>
      <c r="J33" s="172"/>
      <c r="K33" s="172"/>
      <c r="L33" s="195"/>
      <c r="M33" s="196">
        <v>2155646</v>
      </c>
      <c r="N33" s="197"/>
      <c r="O33" s="194"/>
      <c r="Q33" s="166">
        <v>2155645873</v>
      </c>
    </row>
    <row r="34" spans="1:17" s="166" customFormat="1" x14ac:dyDescent="0.15">
      <c r="A34" s="146" t="s">
        <v>275</v>
      </c>
      <c r="B34" s="148"/>
      <c r="C34" s="198"/>
      <c r="D34" s="172"/>
      <c r="E34" s="10" t="s">
        <v>276</v>
      </c>
      <c r="F34" s="11"/>
      <c r="G34" s="11"/>
      <c r="H34" s="11"/>
      <c r="I34" s="11"/>
      <c r="J34" s="172"/>
      <c r="K34" s="172"/>
      <c r="L34" s="195"/>
      <c r="M34" s="196" t="s">
        <v>11</v>
      </c>
      <c r="N34" s="197"/>
      <c r="O34" s="194"/>
      <c r="Q34" s="166" t="s">
        <v>11</v>
      </c>
    </row>
    <row r="35" spans="1:17" s="166" customFormat="1" x14ac:dyDescent="0.15">
      <c r="A35" s="146" t="s">
        <v>277</v>
      </c>
      <c r="B35" s="148"/>
      <c r="C35" s="198"/>
      <c r="D35" s="172"/>
      <c r="E35" s="10" t="s">
        <v>278</v>
      </c>
      <c r="F35" s="11"/>
      <c r="G35" s="11"/>
      <c r="H35" s="11"/>
      <c r="I35" s="11"/>
      <c r="J35" s="172"/>
      <c r="K35" s="172"/>
      <c r="L35" s="195"/>
      <c r="M35" s="196">
        <v>47136</v>
      </c>
      <c r="N35" s="197"/>
      <c r="O35" s="194"/>
      <c r="Q35" s="166">
        <v>47136000</v>
      </c>
    </row>
    <row r="36" spans="1:17" s="166" customFormat="1" x14ac:dyDescent="0.15">
      <c r="A36" s="146" t="s">
        <v>279</v>
      </c>
      <c r="B36" s="148"/>
      <c r="C36" s="198"/>
      <c r="D36" s="172"/>
      <c r="E36" s="10" t="s">
        <v>240</v>
      </c>
      <c r="F36" s="11"/>
      <c r="G36" s="11"/>
      <c r="H36" s="11"/>
      <c r="I36" s="11"/>
      <c r="J36" s="172"/>
      <c r="K36" s="172"/>
      <c r="L36" s="195"/>
      <c r="M36" s="196" t="s">
        <v>11</v>
      </c>
      <c r="N36" s="197"/>
      <c r="O36" s="194"/>
      <c r="Q36" s="166" t="s">
        <v>11</v>
      </c>
    </row>
    <row r="37" spans="1:17" s="166" customFormat="1" x14ac:dyDescent="0.15">
      <c r="A37" s="146" t="s">
        <v>280</v>
      </c>
      <c r="B37" s="148"/>
      <c r="C37" s="198"/>
      <c r="D37" s="172" t="s">
        <v>281</v>
      </c>
      <c r="E37" s="10"/>
      <c r="F37" s="11"/>
      <c r="G37" s="11"/>
      <c r="H37" s="11"/>
      <c r="I37" s="10"/>
      <c r="J37" s="172"/>
      <c r="K37" s="172"/>
      <c r="L37" s="195"/>
      <c r="M37" s="196">
        <v>1645492</v>
      </c>
      <c r="N37" s="197"/>
      <c r="O37" s="194"/>
      <c r="Q37" s="166">
        <f>IF(COUNTIF(Q38:Q42,"-")=COUNTA(Q38:Q42),"-",SUM(Q38:Q42))</f>
        <v>1558528073</v>
      </c>
    </row>
    <row r="38" spans="1:17" s="166" customFormat="1" x14ac:dyDescent="0.15">
      <c r="A38" s="146" t="s">
        <v>282</v>
      </c>
      <c r="B38" s="148"/>
      <c r="C38" s="198"/>
      <c r="D38" s="172"/>
      <c r="E38" s="10" t="s">
        <v>255</v>
      </c>
      <c r="F38" s="11"/>
      <c r="G38" s="11"/>
      <c r="H38" s="11"/>
      <c r="I38" s="10"/>
      <c r="J38" s="172"/>
      <c r="K38" s="172"/>
      <c r="L38" s="195"/>
      <c r="M38" s="196">
        <v>198487</v>
      </c>
      <c r="N38" s="197"/>
      <c r="O38" s="194"/>
      <c r="Q38" s="166">
        <v>111522240</v>
      </c>
    </row>
    <row r="39" spans="1:17" s="166" customFormat="1" x14ac:dyDescent="0.15">
      <c r="A39" s="146" t="s">
        <v>283</v>
      </c>
      <c r="B39" s="148"/>
      <c r="C39" s="198"/>
      <c r="D39" s="172"/>
      <c r="E39" s="10" t="s">
        <v>284</v>
      </c>
      <c r="F39" s="11"/>
      <c r="G39" s="11"/>
      <c r="H39" s="11"/>
      <c r="I39" s="10"/>
      <c r="J39" s="172"/>
      <c r="K39" s="172"/>
      <c r="L39" s="195"/>
      <c r="M39" s="196">
        <v>1360945</v>
      </c>
      <c r="N39" s="197"/>
      <c r="O39" s="194"/>
      <c r="Q39" s="166">
        <v>1360944792</v>
      </c>
    </row>
    <row r="40" spans="1:17" s="166" customFormat="1" x14ac:dyDescent="0.15">
      <c r="A40" s="146" t="s">
        <v>285</v>
      </c>
      <c r="B40" s="148"/>
      <c r="C40" s="198"/>
      <c r="D40" s="172"/>
      <c r="E40" s="10" t="s">
        <v>286</v>
      </c>
      <c r="F40" s="11"/>
      <c r="G40" s="172"/>
      <c r="H40" s="11"/>
      <c r="I40" s="11"/>
      <c r="J40" s="172"/>
      <c r="K40" s="172"/>
      <c r="L40" s="195"/>
      <c r="M40" s="196">
        <v>48871</v>
      </c>
      <c r="N40" s="197"/>
      <c r="O40" s="194"/>
      <c r="Q40" s="166">
        <v>48870729</v>
      </c>
    </row>
    <row r="41" spans="1:17" s="166" customFormat="1" x14ac:dyDescent="0.15">
      <c r="A41" s="146" t="s">
        <v>287</v>
      </c>
      <c r="B41" s="148"/>
      <c r="C41" s="198"/>
      <c r="D41" s="172"/>
      <c r="E41" s="10" t="s">
        <v>288</v>
      </c>
      <c r="F41" s="11"/>
      <c r="G41" s="172"/>
      <c r="H41" s="11"/>
      <c r="I41" s="11"/>
      <c r="J41" s="172"/>
      <c r="K41" s="172"/>
      <c r="L41" s="195"/>
      <c r="M41" s="196">
        <v>37190</v>
      </c>
      <c r="N41" s="197"/>
      <c r="O41" s="194"/>
      <c r="Q41" s="166">
        <v>37190312</v>
      </c>
    </row>
    <row r="42" spans="1:17" s="166" customFormat="1" x14ac:dyDescent="0.15">
      <c r="A42" s="146" t="s">
        <v>289</v>
      </c>
      <c r="B42" s="148"/>
      <c r="C42" s="198"/>
      <c r="D42" s="172"/>
      <c r="E42" s="10" t="s">
        <v>259</v>
      </c>
      <c r="F42" s="11"/>
      <c r="G42" s="11"/>
      <c r="H42" s="11"/>
      <c r="I42" s="11"/>
      <c r="J42" s="172"/>
      <c r="K42" s="172"/>
      <c r="L42" s="195"/>
      <c r="M42" s="196" t="s">
        <v>11</v>
      </c>
      <c r="N42" s="197"/>
      <c r="O42" s="194"/>
      <c r="Q42" s="166" t="s">
        <v>11</v>
      </c>
    </row>
    <row r="43" spans="1:17" s="166" customFormat="1" x14ac:dyDescent="0.15">
      <c r="A43" s="146" t="s">
        <v>267</v>
      </c>
      <c r="B43" s="148"/>
      <c r="C43" s="201" t="s">
        <v>268</v>
      </c>
      <c r="D43" s="202"/>
      <c r="E43" s="203"/>
      <c r="F43" s="204"/>
      <c r="G43" s="204"/>
      <c r="H43" s="204"/>
      <c r="I43" s="204"/>
      <c r="J43" s="202"/>
      <c r="K43" s="202"/>
      <c r="L43" s="205"/>
      <c r="M43" s="206">
        <v>-3813606</v>
      </c>
      <c r="N43" s="207"/>
      <c r="O43" s="194"/>
      <c r="Q43" s="166">
        <f>IF(AND(Q31="-",Q37="-"),"-",SUM(Q37)-SUM(Q31))</f>
        <v>-4056692068</v>
      </c>
    </row>
    <row r="44" spans="1:17" s="166" customFormat="1" x14ac:dyDescent="0.15">
      <c r="A44" s="146"/>
      <c r="B44" s="148"/>
      <c r="C44" s="198" t="s">
        <v>329</v>
      </c>
      <c r="D44" s="172"/>
      <c r="E44" s="10"/>
      <c r="F44" s="11"/>
      <c r="G44" s="11"/>
      <c r="H44" s="11"/>
      <c r="I44" s="11"/>
      <c r="J44" s="172"/>
      <c r="K44" s="172"/>
      <c r="L44" s="195"/>
      <c r="M44" s="208"/>
      <c r="N44" s="209"/>
      <c r="O44" s="194"/>
    </row>
    <row r="45" spans="1:17" s="166" customFormat="1" x14ac:dyDescent="0.15">
      <c r="A45" s="146" t="s">
        <v>292</v>
      </c>
      <c r="B45" s="148"/>
      <c r="C45" s="198"/>
      <c r="D45" s="172" t="s">
        <v>293</v>
      </c>
      <c r="E45" s="10"/>
      <c r="F45" s="11"/>
      <c r="G45" s="11"/>
      <c r="H45" s="11"/>
      <c r="I45" s="11"/>
      <c r="J45" s="172"/>
      <c r="K45" s="172"/>
      <c r="L45" s="195"/>
      <c r="M45" s="196">
        <v>4348174</v>
      </c>
      <c r="N45" s="197"/>
      <c r="O45" s="194"/>
      <c r="Q45" s="166">
        <f>IF(COUNTIF(Q46:Q47,"-")=COUNTA(Q46:Q47),"-",SUM(Q46:Q47))</f>
        <v>4348173558</v>
      </c>
    </row>
    <row r="46" spans="1:17" s="166" customFormat="1" x14ac:dyDescent="0.15">
      <c r="A46" s="146" t="s">
        <v>294</v>
      </c>
      <c r="B46" s="148"/>
      <c r="C46" s="198"/>
      <c r="D46" s="172"/>
      <c r="E46" s="10" t="s">
        <v>330</v>
      </c>
      <c r="F46" s="11"/>
      <c r="G46" s="11"/>
      <c r="H46" s="11"/>
      <c r="I46" s="11"/>
      <c r="J46" s="172"/>
      <c r="K46" s="172"/>
      <c r="L46" s="195"/>
      <c r="M46" s="196">
        <v>4348174</v>
      </c>
      <c r="N46" s="197"/>
      <c r="O46" s="194"/>
      <c r="Q46" s="166">
        <v>4348173558</v>
      </c>
    </row>
    <row r="47" spans="1:17" s="166" customFormat="1" x14ac:dyDescent="0.15">
      <c r="A47" s="146" t="s">
        <v>295</v>
      </c>
      <c r="B47" s="148"/>
      <c r="C47" s="198"/>
      <c r="D47" s="172"/>
      <c r="E47" s="10" t="s">
        <v>240</v>
      </c>
      <c r="F47" s="11"/>
      <c r="G47" s="11"/>
      <c r="H47" s="11"/>
      <c r="I47" s="11"/>
      <c r="J47" s="172"/>
      <c r="K47" s="172"/>
      <c r="L47" s="195"/>
      <c r="M47" s="196" t="s">
        <v>11</v>
      </c>
      <c r="N47" s="197"/>
      <c r="O47" s="194"/>
      <c r="Q47" s="166" t="s">
        <v>11</v>
      </c>
    </row>
    <row r="48" spans="1:17" s="166" customFormat="1" x14ac:dyDescent="0.15">
      <c r="A48" s="146" t="s">
        <v>296</v>
      </c>
      <c r="B48" s="148"/>
      <c r="C48" s="198"/>
      <c r="D48" s="172" t="s">
        <v>297</v>
      </c>
      <c r="E48" s="10"/>
      <c r="F48" s="11"/>
      <c r="G48" s="11"/>
      <c r="H48" s="11"/>
      <c r="I48" s="11"/>
      <c r="J48" s="172"/>
      <c r="K48" s="172"/>
      <c r="L48" s="195"/>
      <c r="M48" s="196">
        <v>3159674</v>
      </c>
      <c r="N48" s="197"/>
      <c r="O48" s="194"/>
      <c r="Q48" s="166">
        <f>IF(COUNTIF(Q49:Q50,"-")=COUNTA(Q49:Q50),"-",SUM(Q49:Q50))</f>
        <v>3159674000</v>
      </c>
    </row>
    <row r="49" spans="1:17" s="166" customFormat="1" x14ac:dyDescent="0.15">
      <c r="A49" s="146" t="s">
        <v>298</v>
      </c>
      <c r="B49" s="148"/>
      <c r="C49" s="198"/>
      <c r="D49" s="172"/>
      <c r="E49" s="10" t="s">
        <v>331</v>
      </c>
      <c r="F49" s="11"/>
      <c r="G49" s="11"/>
      <c r="H49" s="11"/>
      <c r="I49" s="50"/>
      <c r="J49" s="172"/>
      <c r="K49" s="172"/>
      <c r="L49" s="195"/>
      <c r="M49" s="196">
        <v>3159674</v>
      </c>
      <c r="N49" s="197"/>
      <c r="O49" s="194"/>
      <c r="Q49" s="166">
        <v>3159674000</v>
      </c>
    </row>
    <row r="50" spans="1:17" s="166" customFormat="1" x14ac:dyDescent="0.15">
      <c r="A50" s="146" t="s">
        <v>299</v>
      </c>
      <c r="B50" s="148"/>
      <c r="C50" s="198"/>
      <c r="D50" s="172"/>
      <c r="E50" s="10" t="s">
        <v>259</v>
      </c>
      <c r="F50" s="11"/>
      <c r="G50" s="11"/>
      <c r="H50" s="11"/>
      <c r="I50" s="210"/>
      <c r="J50" s="172"/>
      <c r="K50" s="172"/>
      <c r="L50" s="195"/>
      <c r="M50" s="196" t="s">
        <v>11</v>
      </c>
      <c r="N50" s="197"/>
      <c r="O50" s="194"/>
      <c r="Q50" s="166" t="s">
        <v>11</v>
      </c>
    </row>
    <row r="51" spans="1:17" s="166" customFormat="1" x14ac:dyDescent="0.15">
      <c r="A51" s="146" t="s">
        <v>290</v>
      </c>
      <c r="B51" s="148"/>
      <c r="C51" s="201" t="s">
        <v>291</v>
      </c>
      <c r="D51" s="202"/>
      <c r="E51" s="203"/>
      <c r="F51" s="204"/>
      <c r="G51" s="204"/>
      <c r="H51" s="204"/>
      <c r="I51" s="211"/>
      <c r="J51" s="202"/>
      <c r="K51" s="202"/>
      <c r="L51" s="205"/>
      <c r="M51" s="206">
        <v>-1188500</v>
      </c>
      <c r="N51" s="207"/>
      <c r="O51" s="194"/>
      <c r="Q51" s="166">
        <f>IF(AND(Q45="-",Q48="-"),"-",SUM(Q48)-SUM(Q45))</f>
        <v>-1188499558</v>
      </c>
    </row>
    <row r="52" spans="1:17" s="166" customFormat="1" x14ac:dyDescent="0.15">
      <c r="A52" s="146" t="s">
        <v>300</v>
      </c>
      <c r="B52" s="148"/>
      <c r="C52" s="212" t="s">
        <v>301</v>
      </c>
      <c r="D52" s="213"/>
      <c r="E52" s="213"/>
      <c r="F52" s="213"/>
      <c r="G52" s="213"/>
      <c r="H52" s="213"/>
      <c r="I52" s="213"/>
      <c r="J52" s="213"/>
      <c r="K52" s="213"/>
      <c r="L52" s="214"/>
      <c r="M52" s="206">
        <v>-102515</v>
      </c>
      <c r="N52" s="207"/>
      <c r="O52" s="194"/>
      <c r="Q52" s="166">
        <f>IF(AND(Q29="-",Q43="-",Q51="-"),"-",SUM(Q29,Q43,Q51))</f>
        <v>10289523</v>
      </c>
    </row>
    <row r="53" spans="1:17" s="166" customFormat="1" ht="14.25" thickBot="1" x14ac:dyDescent="0.2">
      <c r="A53" s="146" t="s">
        <v>302</v>
      </c>
      <c r="B53" s="148"/>
      <c r="C53" s="215" t="s">
        <v>303</v>
      </c>
      <c r="D53" s="216"/>
      <c r="E53" s="216"/>
      <c r="F53" s="216"/>
      <c r="G53" s="216"/>
      <c r="H53" s="216"/>
      <c r="I53" s="216"/>
      <c r="J53" s="216"/>
      <c r="K53" s="216"/>
      <c r="L53" s="217"/>
      <c r="M53" s="206">
        <v>2115457</v>
      </c>
      <c r="N53" s="207"/>
      <c r="O53" s="194"/>
      <c r="Q53" s="166">
        <v>2115457489</v>
      </c>
    </row>
    <row r="54" spans="1:17" s="166" customFormat="1" ht="14.25" hidden="1" thickBot="1" x14ac:dyDescent="0.2">
      <c r="A54" s="146">
        <v>4435000</v>
      </c>
      <c r="B54" s="148"/>
      <c r="C54" s="218" t="s">
        <v>221</v>
      </c>
      <c r="D54" s="219"/>
      <c r="E54" s="219"/>
      <c r="F54" s="219"/>
      <c r="G54" s="219"/>
      <c r="H54" s="219"/>
      <c r="I54" s="219"/>
      <c r="J54" s="219"/>
      <c r="K54" s="219"/>
      <c r="L54" s="220"/>
      <c r="M54" s="221" t="s">
        <v>11</v>
      </c>
      <c r="N54" s="207"/>
      <c r="O54" s="194"/>
      <c r="Q54" s="166" t="s">
        <v>336</v>
      </c>
    </row>
    <row r="55" spans="1:17" s="166" customFormat="1" ht="14.25" thickBot="1" x14ac:dyDescent="0.2">
      <c r="A55" s="146" t="s">
        <v>304</v>
      </c>
      <c r="B55" s="148"/>
      <c r="C55" s="222" t="s">
        <v>305</v>
      </c>
      <c r="D55" s="223"/>
      <c r="E55" s="223"/>
      <c r="F55" s="223"/>
      <c r="G55" s="223"/>
      <c r="H55" s="223"/>
      <c r="I55" s="223"/>
      <c r="J55" s="223"/>
      <c r="K55" s="223"/>
      <c r="L55" s="224"/>
      <c r="M55" s="225">
        <v>2012942</v>
      </c>
      <c r="N55" s="226"/>
      <c r="O55" s="194"/>
      <c r="Q55" s="166">
        <f>IF(COUNTIF(Q52:Q54,"-")=COUNTA(Q52:Q54),"-",SUM(Q52:Q54))</f>
        <v>2125747012</v>
      </c>
    </row>
    <row r="56" spans="1:17" s="166" customFormat="1" ht="14.25" thickBot="1" x14ac:dyDescent="0.2">
      <c r="A56" s="146"/>
      <c r="B56" s="148"/>
      <c r="C56" s="227"/>
      <c r="D56" s="227"/>
      <c r="E56" s="227"/>
      <c r="F56" s="227"/>
      <c r="G56" s="227"/>
      <c r="H56" s="227"/>
      <c r="I56" s="227"/>
      <c r="J56" s="227"/>
      <c r="K56" s="227"/>
      <c r="L56" s="227"/>
      <c r="M56" s="228"/>
      <c r="N56" s="229"/>
      <c r="O56" s="194"/>
    </row>
    <row r="57" spans="1:17" s="166" customFormat="1" x14ac:dyDescent="0.15">
      <c r="A57" s="146" t="s">
        <v>306</v>
      </c>
      <c r="B57" s="148"/>
      <c r="C57" s="230" t="s">
        <v>307</v>
      </c>
      <c r="D57" s="231"/>
      <c r="E57" s="231"/>
      <c r="F57" s="231"/>
      <c r="G57" s="231"/>
      <c r="H57" s="231"/>
      <c r="I57" s="231"/>
      <c r="J57" s="231"/>
      <c r="K57" s="231"/>
      <c r="L57" s="231"/>
      <c r="M57" s="232">
        <v>115807</v>
      </c>
      <c r="N57" s="233"/>
      <c r="O57" s="194"/>
      <c r="Q57" s="166">
        <v>115807200</v>
      </c>
    </row>
    <row r="58" spans="1:17" s="166" customFormat="1" x14ac:dyDescent="0.15">
      <c r="A58" s="146" t="s">
        <v>308</v>
      </c>
      <c r="B58" s="148"/>
      <c r="C58" s="234" t="s">
        <v>309</v>
      </c>
      <c r="D58" s="235"/>
      <c r="E58" s="235"/>
      <c r="F58" s="235"/>
      <c r="G58" s="235"/>
      <c r="H58" s="235"/>
      <c r="I58" s="235"/>
      <c r="J58" s="235"/>
      <c r="K58" s="235"/>
      <c r="L58" s="235"/>
      <c r="M58" s="206">
        <v>26574</v>
      </c>
      <c r="N58" s="207"/>
      <c r="O58" s="194"/>
      <c r="Q58" s="166">
        <v>26573691</v>
      </c>
    </row>
    <row r="59" spans="1:17" s="166" customFormat="1" ht="14.25" thickBot="1" x14ac:dyDescent="0.2">
      <c r="A59" s="146" t="s">
        <v>310</v>
      </c>
      <c r="B59" s="148"/>
      <c r="C59" s="236" t="s">
        <v>311</v>
      </c>
      <c r="D59" s="237"/>
      <c r="E59" s="237"/>
      <c r="F59" s="237"/>
      <c r="G59" s="237"/>
      <c r="H59" s="237"/>
      <c r="I59" s="237"/>
      <c r="J59" s="237"/>
      <c r="K59" s="237"/>
      <c r="L59" s="237"/>
      <c r="M59" s="238">
        <v>142381</v>
      </c>
      <c r="N59" s="239"/>
      <c r="O59" s="194"/>
      <c r="Q59" s="166">
        <f>IF(COUNTIF(Q57:Q58,"-")=COUNTA(Q57:Q58),"-",SUM(Q57:Q58))</f>
        <v>142380891</v>
      </c>
    </row>
    <row r="60" spans="1:17" s="166" customFormat="1" ht="14.25" thickBot="1" x14ac:dyDescent="0.2">
      <c r="A60" s="146" t="s">
        <v>312</v>
      </c>
      <c r="B60" s="148"/>
      <c r="C60" s="240" t="s">
        <v>313</v>
      </c>
      <c r="D60" s="241"/>
      <c r="E60" s="242"/>
      <c r="F60" s="243"/>
      <c r="G60" s="243"/>
      <c r="H60" s="243"/>
      <c r="I60" s="243"/>
      <c r="J60" s="241"/>
      <c r="K60" s="241"/>
      <c r="L60" s="241"/>
      <c r="M60" s="225">
        <v>2155323</v>
      </c>
      <c r="N60" s="226"/>
      <c r="O60" s="194"/>
      <c r="Q60" s="166">
        <f>IF(AND(Q55="-",Q59="-"),"-",SUM(Q55,Q59))</f>
        <v>2268127903</v>
      </c>
    </row>
    <row r="61" spans="1:17" s="166" customFormat="1" ht="6.75" customHeight="1" x14ac:dyDescent="0.15">
      <c r="A61" s="146"/>
      <c r="B61" s="148"/>
      <c r="C61" s="170"/>
      <c r="D61" s="170"/>
      <c r="E61" s="68"/>
      <c r="F61" s="244"/>
      <c r="G61" s="244"/>
      <c r="H61" s="244"/>
      <c r="I61" s="245"/>
      <c r="J61" s="246"/>
      <c r="K61" s="246"/>
      <c r="L61" s="246"/>
      <c r="M61" s="148"/>
      <c r="N61" s="148"/>
    </row>
    <row r="62" spans="1:17" s="166" customFormat="1" x14ac:dyDescent="0.15">
      <c r="A62" s="146"/>
      <c r="B62" s="148"/>
      <c r="C62" s="170"/>
      <c r="D62" s="247"/>
      <c r="E62" s="68"/>
      <c r="F62" s="244"/>
      <c r="G62" s="244"/>
      <c r="H62" s="244"/>
      <c r="I62" s="248"/>
      <c r="J62" s="246"/>
      <c r="K62" s="246"/>
      <c r="L62" s="246"/>
      <c r="M62" s="148"/>
      <c r="N62" s="148"/>
    </row>
  </sheetData>
  <mergeCells count="9">
    <mergeCell ref="C53:L53"/>
    <mergeCell ref="C54:L54"/>
    <mergeCell ref="C55:L55"/>
    <mergeCell ref="C2:N2"/>
    <mergeCell ref="C3:N3"/>
    <mergeCell ref="C4:N4"/>
    <mergeCell ref="C6:L7"/>
    <mergeCell ref="M6:N7"/>
    <mergeCell ref="C52:L52"/>
  </mergeCells>
  <phoneticPr fontId="11"/>
  <printOptions horizontalCentered="1"/>
  <pageMargins left="0.70866141732283472" right="0.70866141732283472" top="0.39370078740157483" bottom="0.39370078740157483" header="0.51181102362204722" footer="0.51181102362204722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貸借対照表</vt:lpstr>
      <vt:lpstr>行政コスト計算書</vt:lpstr>
      <vt:lpstr>純資産変動計算書</vt:lpstr>
      <vt:lpstr>資金収支計算書</vt:lpstr>
      <vt:lpstr>行政コスト計算書!Print_Area</vt:lpstr>
      <vt:lpstr>資金収支計算書!Print_Area</vt:lpstr>
      <vt:lpstr>純資産変動計算書!Print_Area</vt:lpstr>
      <vt:lpstr>貸借対照表!Print_Area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niimi</dc:creator>
  <cp:lastModifiedBy>niimi</cp:lastModifiedBy>
  <cp:lastPrinted>2018-08-08T06:37:52Z</cp:lastPrinted>
  <dcterms:created xsi:type="dcterms:W3CDTF">2018-04-27T05:02:34Z</dcterms:created>
  <dcterms:modified xsi:type="dcterms:W3CDTF">2018-08-08T23:44:10Z</dcterms:modified>
</cp:coreProperties>
</file>